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6540" windowHeight="5775" tabRatio="908" activeTab="0"/>
  </bookViews>
  <sheets>
    <sheet name="Райбюджет" sheetId="1" r:id="rId1"/>
  </sheets>
  <definedNames>
    <definedName name="_xlnm.Print_Area" localSheetId="0">'Райбюджет'!$A$1:$AD$112</definedName>
  </definedNames>
  <calcPr fullCalcOnLoad="1"/>
</workbook>
</file>

<file path=xl/sharedStrings.xml><?xml version="1.0" encoding="utf-8"?>
<sst xmlns="http://schemas.openxmlformats.org/spreadsheetml/2006/main" count="112" uniqueCount="93">
  <si>
    <t xml:space="preserve">Разом </t>
  </si>
  <si>
    <t>Рай рада</t>
  </si>
  <si>
    <t>ФСТ "Колос"</t>
  </si>
  <si>
    <t>Наш  край</t>
  </si>
  <si>
    <t>ДЮСШ</t>
  </si>
  <si>
    <t>Навчально-тренувальні збори</t>
  </si>
  <si>
    <t>Надання пільгового кредиту індивідуальним сільським забудовникам</t>
  </si>
  <si>
    <t>КФК</t>
  </si>
  <si>
    <t>Книговидання</t>
  </si>
  <si>
    <t>Резервний фонд</t>
  </si>
  <si>
    <t xml:space="preserve">Інші програми соцзахисту дітей </t>
  </si>
  <si>
    <t>Рада ветеранів</t>
  </si>
  <si>
    <t>Благоустрій (поховання невідомих)</t>
  </si>
  <si>
    <t>Водопровідно - каналізаційне господарство</t>
  </si>
  <si>
    <t>ЖКГ - всього</t>
  </si>
  <si>
    <t>ЗМІ - всього</t>
  </si>
  <si>
    <t>Інші видатки - всього</t>
  </si>
  <si>
    <t>Кредитування - всього</t>
  </si>
  <si>
    <t>РДА - грамоти і подяки</t>
  </si>
  <si>
    <t>Райрада - архів</t>
  </si>
  <si>
    <t>Відрядження депутатів</t>
  </si>
  <si>
    <t>Інші види соц допомоги ( матер. допомога)</t>
  </si>
  <si>
    <t xml:space="preserve">Центр соц служб для молоді </t>
  </si>
  <si>
    <t xml:space="preserve">Програми і заходи соцслужб для молоді </t>
  </si>
  <si>
    <t>Фізкультура - всього</t>
  </si>
  <si>
    <t>Ліквідація надзв.ситуацій</t>
  </si>
  <si>
    <t xml:space="preserve">Соц. програми у справах сім"ї </t>
  </si>
  <si>
    <t xml:space="preserve">Соц. програми у справах жінок </t>
  </si>
  <si>
    <t>Програма по соц. послугах</t>
  </si>
  <si>
    <t>Соц. програми  у справах молоді</t>
  </si>
  <si>
    <t>Надання бюджетних позичок суб"єктам  підпр.  діяльності</t>
  </si>
  <si>
    <t>РАЗОМ</t>
  </si>
  <si>
    <t>ЧРО Спілки ветеранів Афганістану</t>
  </si>
  <si>
    <t>Підтримка малого та середнього підприємництва</t>
  </si>
  <si>
    <t>Бюджет</t>
  </si>
  <si>
    <t>ПОТРЕБА РФУ</t>
  </si>
  <si>
    <t>На висвітлення діяльності РДА</t>
  </si>
  <si>
    <t>Загальноосвітні школи - бюджет</t>
  </si>
  <si>
    <t>Загальноосвітні школи - уточнений бюджет</t>
  </si>
  <si>
    <t>Різниця</t>
  </si>
  <si>
    <t>Позашкільні заклади та заходи освіти бюджет</t>
  </si>
  <si>
    <t>Позашкільні заклади та заходи освіти  уточнений бюджет</t>
  </si>
  <si>
    <t>Методична робота - бюджет</t>
  </si>
  <si>
    <t>Методична робота - уточнений бюджет</t>
  </si>
  <si>
    <t xml:space="preserve">Різниця </t>
  </si>
  <si>
    <t>Відділ освіти - всього різниця</t>
  </si>
  <si>
    <t>Уточнений бюджет</t>
  </si>
  <si>
    <t>Централізовані бухгалтерії - бюджет</t>
  </si>
  <si>
    <t>Централізовані бухгалтерії - уточнений бюджет</t>
  </si>
  <si>
    <t>Групи господарського обслуговування - бюджет</t>
  </si>
  <si>
    <t>Групи господарського обслуговування - уточнений бюджет</t>
  </si>
  <si>
    <t>Інші заклади освіти - бюджет</t>
  </si>
  <si>
    <t>Інші заклади освіти - уточнений бюджет</t>
  </si>
  <si>
    <t>Допомога дітям-сиротам   -  бюджет</t>
  </si>
  <si>
    <t>Охорона здоров`я - всього різниця</t>
  </si>
  <si>
    <t xml:space="preserve">Лікарні - бюджет </t>
  </si>
  <si>
    <t xml:space="preserve">Лікарні - уточнений бюджет </t>
  </si>
  <si>
    <t>ЦПМСД   - бюджет</t>
  </si>
  <si>
    <t>ЦПМСД   - уточнений бюджет</t>
  </si>
  <si>
    <t>Інші заходи по охор. здоров"я  - бюджет</t>
  </si>
  <si>
    <t>Інші заходи по охор. здоров"я  - уточнений бюджет</t>
  </si>
  <si>
    <t>Культура - всього різниця</t>
  </si>
  <si>
    <t>Святкування   - бюджет</t>
  </si>
  <si>
    <t>Святкування   - уточнений бюджет</t>
  </si>
  <si>
    <t>Бібліотеки   -  бюджет</t>
  </si>
  <si>
    <t>Бібліотеки   -  уточнений  бюджет</t>
  </si>
  <si>
    <t>Музей   - бюджет</t>
  </si>
  <si>
    <t>Музей   - уточнений  бюджет</t>
  </si>
  <si>
    <t>Будинки культури  - бюджет</t>
  </si>
  <si>
    <t>Будинки культури  - уточнений  бюджет</t>
  </si>
  <si>
    <t>Школи мистецтв  - бюджет</t>
  </si>
  <si>
    <t>Школи мистецтв  - уточнений  бюджет</t>
  </si>
  <si>
    <t>Бухгалтерія - бюджет</t>
  </si>
  <si>
    <t>Бухгалтерія - уточнений бюджет</t>
  </si>
  <si>
    <t>РІЗНИЦЯ</t>
  </si>
  <si>
    <t>Територіальний центр  - бюджет</t>
  </si>
  <si>
    <t>Територіальний центр  - уточнений бюджет</t>
  </si>
  <si>
    <t>Соціальний захист  Різниця</t>
  </si>
  <si>
    <t>Соціальний захист  Бюджет</t>
  </si>
  <si>
    <t>Соціальний захист Уточнений  Бюджет</t>
  </si>
  <si>
    <t>Дотація на утримання ДНЗ та клубних закладів по сільських бюджетах різниця</t>
  </si>
  <si>
    <t>Дотація на утримання ДНЗ та клубних закладів по сільських бюджетах бюджет</t>
  </si>
  <si>
    <t>Дотація на утримання ДНЗ та клубних закладів по сільських бюджетах - уточнений бюджет</t>
  </si>
  <si>
    <t>Найменування</t>
  </si>
  <si>
    <t>Допомога дітям-сиротам   -  уточнений бюджет</t>
  </si>
  <si>
    <t>ВСЬОГО по РАЙОННОМУ БЮДЖЕТУ</t>
  </si>
  <si>
    <t>ВСЬОГО по УТОЧНЕНОМУ РАЙОННОМУ БЮДЖЕТУ</t>
  </si>
  <si>
    <t xml:space="preserve">Додаток 3 </t>
  </si>
  <si>
    <t>Зміни до показників районного бюджету на 2017 рік з метою приведення обсягів міжбюджетних трансфертів з Державного бюджету районному бюджету у відповідність із Законом України "Про Державний бюджет України на 2017 рік "           ( без врахування міжбюджетних трансфертів з Об"єднаних Територіальних Громад виходячи з власних доходних джерел).</t>
  </si>
  <si>
    <t>до пояснювальної записки</t>
  </si>
  <si>
    <t>Про внесення змін до рішення Чернігівської</t>
  </si>
  <si>
    <t xml:space="preserve">районної ради від 22 грудня 2016 року </t>
  </si>
  <si>
    <t>Про районний бюджет на 2017 рік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</si>
</sst>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00"/>
    <numFmt numFmtId="189" formatCode="0.00000000"/>
    <numFmt numFmtId="190" formatCode="0.0000000"/>
    <numFmt numFmtId="191" formatCode="[$-FC19]d\ mmmm\ yyyy\ &quot;г.&quot;"/>
    <numFmt numFmtId="192" formatCode="#0"/>
    <numFmt numFmtId="193" formatCode="#0.00"/>
    <numFmt numFmtId="194" formatCode="#0.0"/>
  </numFmts>
  <fonts count="1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Arial"/>
      <family val="0"/>
    </font>
    <font>
      <sz val="10"/>
      <name val="Helv"/>
      <family val="0"/>
    </font>
    <font>
      <b/>
      <sz val="22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6" fillId="0" borderId="1" xfId="0" applyFont="1" applyFill="1" applyBorder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9" fontId="6" fillId="0" borderId="1" xfId="20" applyFont="1" applyFill="1" applyBorder="1" applyAlignment="1">
      <alignment horizontal="center" vertical="center"/>
    </xf>
    <xf numFmtId="180" fontId="6" fillId="0" borderId="3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1" fontId="6" fillId="3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194" fontId="6" fillId="0" borderId="1" xfId="0" applyNumberFormat="1" applyFont="1" applyFill="1" applyBorder="1" applyAlignment="1">
      <alignment vertical="center" wrapText="1"/>
    </xf>
    <xf numFmtId="192" fontId="6" fillId="0" borderId="1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Alignment="1">
      <alignment/>
    </xf>
    <xf numFmtId="1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1" fontId="13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1" fontId="7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3" fillId="0" borderId="1" xfId="0" applyFont="1" applyFill="1" applyBorder="1" applyAlignment="1">
      <alignment/>
    </xf>
    <xf numFmtId="180" fontId="13" fillId="0" borderId="1" xfId="0" applyNumberFormat="1" applyFont="1" applyFill="1" applyBorder="1" applyAlignment="1">
      <alignment/>
    </xf>
    <xf numFmtId="180" fontId="13" fillId="0" borderId="0" xfId="0" applyNumberFormat="1" applyFont="1" applyFill="1" applyAlignment="1">
      <alignment/>
    </xf>
    <xf numFmtId="0" fontId="15" fillId="0" borderId="1" xfId="0" applyFont="1" applyFill="1" applyBorder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2" fillId="0" borderId="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wrapText="1"/>
    </xf>
    <xf numFmtId="0" fontId="12" fillId="3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/>
    </xf>
    <xf numFmtId="1" fontId="13" fillId="3" borderId="1" xfId="0" applyNumberFormat="1" applyFont="1" applyFill="1" applyBorder="1" applyAlignment="1">
      <alignment/>
    </xf>
    <xf numFmtId="0" fontId="13" fillId="3" borderId="0" xfId="0" applyFont="1" applyFill="1" applyAlignment="1">
      <alignment/>
    </xf>
    <xf numFmtId="0" fontId="11" fillId="3" borderId="1" xfId="0" applyFont="1" applyFill="1" applyBorder="1" applyAlignment="1">
      <alignment/>
    </xf>
    <xf numFmtId="1" fontId="6" fillId="3" borderId="3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194" fontId="6" fillId="3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/>
    </xf>
    <xf numFmtId="0" fontId="17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/>
    </xf>
    <xf numFmtId="0" fontId="7" fillId="2" borderId="1" xfId="0" applyFont="1" applyFill="1" applyBorder="1" applyAlignment="1">
      <alignment/>
    </xf>
    <xf numFmtId="1" fontId="7" fillId="2" borderId="1" xfId="0" applyNumberFormat="1" applyFont="1" applyFill="1" applyBorder="1" applyAlignment="1">
      <alignment/>
    </xf>
    <xf numFmtId="1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 9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5"/>
  <sheetViews>
    <sheetView tabSelected="1" view="pageBreakPreview" zoomScale="50" zoomScaleNormal="65" zoomScaleSheetLayoutView="50" workbookViewId="0" topLeftCell="A1">
      <pane xSplit="2" ySplit="8" topLeftCell="Q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E7" sqref="AE7"/>
    </sheetView>
  </sheetViews>
  <sheetFormatPr defaultColWidth="9.00390625" defaultRowHeight="12.75"/>
  <cols>
    <col min="1" max="1" width="55.125" style="42" customWidth="1"/>
    <col min="2" max="2" width="12.875" style="43" customWidth="1"/>
    <col min="3" max="3" width="20.375" style="21" customWidth="1"/>
    <col min="4" max="4" width="18.75390625" style="21" customWidth="1"/>
    <col min="5" max="5" width="21.00390625" style="21" customWidth="1"/>
    <col min="6" max="6" width="18.75390625" style="21" customWidth="1"/>
    <col min="7" max="7" width="18.625" style="21" customWidth="1"/>
    <col min="8" max="8" width="16.00390625" style="21" customWidth="1"/>
    <col min="9" max="9" width="16.75390625" style="21" customWidth="1"/>
    <col min="10" max="10" width="18.875" style="21" customWidth="1"/>
    <col min="11" max="11" width="15.125" style="21" customWidth="1"/>
    <col min="12" max="12" width="12.75390625" style="21" customWidth="1"/>
    <col min="13" max="13" width="18.125" style="21" customWidth="1"/>
    <col min="14" max="14" width="17.25390625" style="21" customWidth="1"/>
    <col min="15" max="15" width="14.375" style="21" customWidth="1"/>
    <col min="16" max="16" width="18.00390625" style="21" customWidth="1"/>
    <col min="17" max="17" width="19.125" style="21" customWidth="1"/>
    <col min="18" max="18" width="16.75390625" style="21" customWidth="1"/>
    <col min="19" max="19" width="10.625" style="21" customWidth="1"/>
    <col min="20" max="20" width="17.875" style="21" customWidth="1"/>
    <col min="21" max="21" width="14.125" style="21" customWidth="1"/>
    <col min="22" max="22" width="10.75390625" style="21" customWidth="1"/>
    <col min="23" max="23" width="13.25390625" style="21" customWidth="1"/>
    <col min="24" max="24" width="11.125" style="21" customWidth="1"/>
    <col min="25" max="25" width="20.125" style="22" customWidth="1"/>
    <col min="26" max="26" width="0.2421875" style="23" hidden="1" customWidth="1"/>
    <col min="27" max="27" width="1.75390625" style="23" hidden="1" customWidth="1"/>
    <col min="28" max="28" width="16.00390625" style="23" hidden="1" customWidth="1"/>
    <col min="29" max="29" width="11.875" style="23" customWidth="1"/>
    <col min="30" max="30" width="20.125" style="23" customWidth="1"/>
    <col min="31" max="31" width="28.00390625" style="23" customWidth="1"/>
    <col min="32" max="16384" width="9.125" style="23" customWidth="1"/>
  </cols>
  <sheetData>
    <row r="1" spans="24:30" ht="32.25" customHeight="1">
      <c r="X1" s="84" t="s">
        <v>87</v>
      </c>
      <c r="Y1" s="84"/>
      <c r="Z1" s="84"/>
      <c r="AA1" s="84"/>
      <c r="AB1" s="84"/>
      <c r="AC1" s="84"/>
      <c r="AD1" s="84"/>
    </row>
    <row r="2" spans="24:30" ht="26.25" customHeight="1">
      <c r="X2" s="84" t="s">
        <v>89</v>
      </c>
      <c r="Y2" s="84"/>
      <c r="Z2" s="84"/>
      <c r="AA2" s="84"/>
      <c r="AB2" s="84"/>
      <c r="AC2" s="84"/>
      <c r="AD2" s="84"/>
    </row>
    <row r="3" spans="24:30" ht="27.75" customHeight="1">
      <c r="X3" s="84" t="s">
        <v>90</v>
      </c>
      <c r="Y3" s="84"/>
      <c r="Z3" s="84"/>
      <c r="AA3" s="84"/>
      <c r="AB3" s="84"/>
      <c r="AC3" s="84"/>
      <c r="AD3" s="84"/>
    </row>
    <row r="4" spans="24:30" ht="23.25">
      <c r="X4" s="84" t="s">
        <v>91</v>
      </c>
      <c r="Y4" s="84"/>
      <c r="Z4" s="84"/>
      <c r="AA4" s="84"/>
      <c r="AB4" s="84"/>
      <c r="AC4" s="84"/>
      <c r="AD4" s="84"/>
    </row>
    <row r="5" spans="1:30" ht="30.75" customHeight="1">
      <c r="A5" s="19"/>
      <c r="B5" s="20"/>
      <c r="X5" s="85" t="s">
        <v>92</v>
      </c>
      <c r="Y5" s="85"/>
      <c r="Z5" s="85"/>
      <c r="AA5" s="85"/>
      <c r="AB5" s="85"/>
      <c r="AC5" s="85"/>
      <c r="AD5" s="85"/>
    </row>
    <row r="6" spans="1:30" ht="32.25" customHeight="1">
      <c r="A6" s="19"/>
      <c r="B6" s="20"/>
      <c r="Y6" s="83"/>
      <c r="Z6" s="83"/>
      <c r="AA6" s="83"/>
      <c r="AB6" s="83"/>
      <c r="AC6" s="83"/>
      <c r="AD6" s="83"/>
    </row>
    <row r="7" spans="1:30" ht="85.5" customHeight="1">
      <c r="A7" s="78" t="s">
        <v>88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</row>
    <row r="8" spans="1:30" s="59" customFormat="1" ht="70.5" customHeight="1">
      <c r="A8" s="62" t="s">
        <v>83</v>
      </c>
      <c r="B8" s="56" t="s">
        <v>7</v>
      </c>
      <c r="C8" s="57">
        <v>2111</v>
      </c>
      <c r="D8" s="57">
        <v>2120</v>
      </c>
      <c r="E8" s="57">
        <v>2100</v>
      </c>
      <c r="F8" s="57">
        <v>2200</v>
      </c>
      <c r="G8" s="56">
        <v>2210</v>
      </c>
      <c r="H8" s="56">
        <v>2220</v>
      </c>
      <c r="I8" s="56">
        <v>2230</v>
      </c>
      <c r="J8" s="56">
        <v>2240</v>
      </c>
      <c r="K8" s="56">
        <v>2250</v>
      </c>
      <c r="L8" s="56">
        <v>2260</v>
      </c>
      <c r="M8" s="57">
        <v>2270</v>
      </c>
      <c r="N8" s="56">
        <v>2271</v>
      </c>
      <c r="O8" s="56">
        <v>2272</v>
      </c>
      <c r="P8" s="56">
        <v>2273</v>
      </c>
      <c r="Q8" s="56">
        <v>2274</v>
      </c>
      <c r="R8" s="56">
        <v>2275</v>
      </c>
      <c r="S8" s="57">
        <v>2280</v>
      </c>
      <c r="T8" s="57">
        <v>2600</v>
      </c>
      <c r="U8" s="57">
        <v>2700</v>
      </c>
      <c r="V8" s="57">
        <v>2800</v>
      </c>
      <c r="W8" s="57">
        <v>4113</v>
      </c>
      <c r="X8" s="57">
        <v>9000</v>
      </c>
      <c r="Y8" s="57" t="s">
        <v>0</v>
      </c>
      <c r="Z8" s="58">
        <v>1320</v>
      </c>
      <c r="AB8" s="60" t="s">
        <v>35</v>
      </c>
      <c r="AC8" s="61">
        <v>3110</v>
      </c>
      <c r="AD8" s="61" t="s">
        <v>31</v>
      </c>
    </row>
    <row r="9" spans="1:30" s="64" customFormat="1" ht="24" customHeight="1">
      <c r="A9" s="63">
        <v>1</v>
      </c>
      <c r="B9" s="65">
        <v>2</v>
      </c>
      <c r="C9" s="66">
        <v>3</v>
      </c>
      <c r="D9" s="66">
        <v>4</v>
      </c>
      <c r="E9" s="63">
        <v>5</v>
      </c>
      <c r="F9" s="65">
        <v>6</v>
      </c>
      <c r="G9" s="66">
        <v>7</v>
      </c>
      <c r="H9" s="66">
        <v>8</v>
      </c>
      <c r="I9" s="63">
        <v>9</v>
      </c>
      <c r="J9" s="65">
        <v>10</v>
      </c>
      <c r="K9" s="66">
        <v>11</v>
      </c>
      <c r="L9" s="66">
        <v>12</v>
      </c>
      <c r="M9" s="63">
        <v>13</v>
      </c>
      <c r="N9" s="65">
        <v>14</v>
      </c>
      <c r="O9" s="66">
        <v>15</v>
      </c>
      <c r="P9" s="66">
        <v>16</v>
      </c>
      <c r="Q9" s="63">
        <v>17</v>
      </c>
      <c r="R9" s="65">
        <v>18</v>
      </c>
      <c r="S9" s="66">
        <v>19</v>
      </c>
      <c r="T9" s="66">
        <v>20</v>
      </c>
      <c r="U9" s="63">
        <v>21</v>
      </c>
      <c r="V9" s="65">
        <v>22</v>
      </c>
      <c r="W9" s="66">
        <v>23</v>
      </c>
      <c r="X9" s="66">
        <v>24</v>
      </c>
      <c r="Y9" s="63">
        <v>25</v>
      </c>
      <c r="Z9" s="65">
        <v>26</v>
      </c>
      <c r="AA9" s="66">
        <v>27</v>
      </c>
      <c r="AB9" s="66">
        <v>28</v>
      </c>
      <c r="AC9" s="63">
        <v>29</v>
      </c>
      <c r="AD9" s="65">
        <v>30</v>
      </c>
    </row>
    <row r="10" spans="1:30" s="25" customFormat="1" ht="79.5" customHeight="1">
      <c r="A10" s="15" t="s">
        <v>1</v>
      </c>
      <c r="B10" s="2">
        <v>10116</v>
      </c>
      <c r="C10" s="5">
        <v>1935300</v>
      </c>
      <c r="D10" s="5">
        <v>429300</v>
      </c>
      <c r="E10" s="5">
        <f>C10+D10</f>
        <v>2364600</v>
      </c>
      <c r="F10" s="5">
        <f>G10+H10+I10+J10+K10+L10+M10+S10</f>
        <v>734100</v>
      </c>
      <c r="G10" s="5">
        <v>210055</v>
      </c>
      <c r="H10" s="5"/>
      <c r="I10" s="5"/>
      <c r="J10" s="5">
        <v>150825</v>
      </c>
      <c r="K10" s="5">
        <v>8000</v>
      </c>
      <c r="L10" s="5"/>
      <c r="M10" s="5">
        <f>SUM(N10:R10)</f>
        <v>361220</v>
      </c>
      <c r="N10" s="5">
        <v>259500</v>
      </c>
      <c r="O10" s="5">
        <v>8800</v>
      </c>
      <c r="P10" s="5">
        <v>92920</v>
      </c>
      <c r="Q10" s="5"/>
      <c r="R10" s="5"/>
      <c r="S10" s="5">
        <v>4000</v>
      </c>
      <c r="T10" s="5"/>
      <c r="U10" s="5"/>
      <c r="V10" s="5">
        <v>15000</v>
      </c>
      <c r="W10" s="5"/>
      <c r="X10" s="5"/>
      <c r="Y10" s="5">
        <f>X10+W10+V10+U10+T10+F10+D10+C10</f>
        <v>3113700</v>
      </c>
      <c r="Z10" s="24" t="e">
        <f>#REF!</f>
        <v>#REF!</v>
      </c>
      <c r="AB10" s="11"/>
      <c r="AC10" s="26">
        <v>17000</v>
      </c>
      <c r="AD10" s="27">
        <f>Y10+AC10</f>
        <v>3130700</v>
      </c>
    </row>
    <row r="11" spans="1:30" s="49" customFormat="1" ht="100.5" customHeight="1">
      <c r="A11" s="52" t="s">
        <v>45</v>
      </c>
      <c r="B11" s="73">
        <v>70000</v>
      </c>
      <c r="C11" s="14">
        <f>C13-C12</f>
        <v>-27778347</v>
      </c>
      <c r="D11" s="14">
        <f aca="true" t="shared" si="0" ref="D11:AD11">D13-D12</f>
        <v>-5804914</v>
      </c>
      <c r="E11" s="14">
        <f t="shared" si="0"/>
        <v>-33583261</v>
      </c>
      <c r="F11" s="14">
        <f t="shared" si="0"/>
        <v>-5163036</v>
      </c>
      <c r="G11" s="14">
        <f t="shared" si="0"/>
        <v>-345561</v>
      </c>
      <c r="H11" s="14">
        <f t="shared" si="0"/>
        <v>-17477</v>
      </c>
      <c r="I11" s="14">
        <f t="shared" si="0"/>
        <v>-1073679</v>
      </c>
      <c r="J11" s="14">
        <f t="shared" si="0"/>
        <v>-328819</v>
      </c>
      <c r="K11" s="14">
        <f t="shared" si="0"/>
        <v>-35658</v>
      </c>
      <c r="L11" s="14">
        <f t="shared" si="0"/>
        <v>0</v>
      </c>
      <c r="M11" s="14">
        <f t="shared" si="0"/>
        <v>-3360516</v>
      </c>
      <c r="N11" s="14">
        <f t="shared" si="0"/>
        <v>-1916836</v>
      </c>
      <c r="O11" s="14">
        <f t="shared" si="0"/>
        <v>-10830</v>
      </c>
      <c r="P11" s="14">
        <f t="shared" si="0"/>
        <v>-632830</v>
      </c>
      <c r="Q11" s="14">
        <f t="shared" si="0"/>
        <v>-1292940</v>
      </c>
      <c r="R11" s="14">
        <f t="shared" si="0"/>
        <v>492920</v>
      </c>
      <c r="S11" s="14">
        <f t="shared" si="0"/>
        <v>-1326</v>
      </c>
      <c r="T11" s="14">
        <f t="shared" si="0"/>
        <v>0</v>
      </c>
      <c r="U11" s="14">
        <f t="shared" si="0"/>
        <v>0</v>
      </c>
      <c r="V11" s="14">
        <f t="shared" si="0"/>
        <v>-4957</v>
      </c>
      <c r="W11" s="14">
        <f t="shared" si="0"/>
        <v>0</v>
      </c>
      <c r="X11" s="14">
        <f t="shared" si="0"/>
        <v>0</v>
      </c>
      <c r="Y11" s="14">
        <f t="shared" si="0"/>
        <v>-38751254</v>
      </c>
      <c r="Z11" s="14">
        <f t="shared" si="0"/>
        <v>0</v>
      </c>
      <c r="AA11" s="14">
        <f t="shared" si="0"/>
        <v>0</v>
      </c>
      <c r="AB11" s="14">
        <f t="shared" si="0"/>
        <v>0</v>
      </c>
      <c r="AC11" s="14">
        <f t="shared" si="0"/>
        <v>0</v>
      </c>
      <c r="AD11" s="14">
        <f t="shared" si="0"/>
        <v>-38751254</v>
      </c>
    </row>
    <row r="12" spans="1:30" s="28" customFormat="1" ht="49.5" customHeight="1">
      <c r="A12" s="44" t="s">
        <v>34</v>
      </c>
      <c r="B12" s="74"/>
      <c r="C12" s="5">
        <f>C14+C17+C20+C23+C26+C29+C32</f>
        <v>80882870</v>
      </c>
      <c r="D12" s="5">
        <f aca="true" t="shared" si="1" ref="D12:AD12">D14+D17+D20+D23+D26+D29+D32</f>
        <v>17487900</v>
      </c>
      <c r="E12" s="5">
        <f t="shared" si="1"/>
        <v>98370770</v>
      </c>
      <c r="F12" s="5">
        <f t="shared" si="1"/>
        <v>22883530</v>
      </c>
      <c r="G12" s="5">
        <f t="shared" si="1"/>
        <v>2046800</v>
      </c>
      <c r="H12" s="5">
        <f t="shared" si="1"/>
        <v>50100</v>
      </c>
      <c r="I12" s="5">
        <f t="shared" si="1"/>
        <v>3481400</v>
      </c>
      <c r="J12" s="5">
        <f t="shared" si="1"/>
        <v>1469700</v>
      </c>
      <c r="K12" s="5">
        <f t="shared" si="1"/>
        <v>120000</v>
      </c>
      <c r="L12" s="5">
        <f t="shared" si="1"/>
        <v>0</v>
      </c>
      <c r="M12" s="5">
        <f t="shared" si="1"/>
        <v>15707730</v>
      </c>
      <c r="N12" s="5">
        <f t="shared" si="1"/>
        <v>4370630</v>
      </c>
      <c r="O12" s="5">
        <f t="shared" si="1"/>
        <v>198600</v>
      </c>
      <c r="P12" s="5">
        <f t="shared" si="1"/>
        <v>2116900</v>
      </c>
      <c r="Q12" s="5">
        <f t="shared" si="1"/>
        <v>8155770</v>
      </c>
      <c r="R12" s="5">
        <f t="shared" si="1"/>
        <v>865830</v>
      </c>
      <c r="S12" s="5">
        <f t="shared" si="1"/>
        <v>7800</v>
      </c>
      <c r="T12" s="5">
        <f t="shared" si="1"/>
        <v>0</v>
      </c>
      <c r="U12" s="5">
        <f t="shared" si="1"/>
        <v>72200</v>
      </c>
      <c r="V12" s="5">
        <f t="shared" si="1"/>
        <v>35000</v>
      </c>
      <c r="W12" s="5">
        <f t="shared" si="1"/>
        <v>0</v>
      </c>
      <c r="X12" s="5">
        <f t="shared" si="1"/>
        <v>0</v>
      </c>
      <c r="Y12" s="5">
        <f t="shared" si="1"/>
        <v>121361500</v>
      </c>
      <c r="Z12" s="5">
        <f t="shared" si="1"/>
        <v>0</v>
      </c>
      <c r="AA12" s="5">
        <f t="shared" si="1"/>
        <v>0</v>
      </c>
      <c r="AB12" s="5">
        <f t="shared" si="1"/>
        <v>0</v>
      </c>
      <c r="AC12" s="5">
        <f t="shared" si="1"/>
        <v>490000</v>
      </c>
      <c r="AD12" s="5">
        <f t="shared" si="1"/>
        <v>121851500</v>
      </c>
    </row>
    <row r="13" spans="1:30" s="28" customFormat="1" ht="46.5" customHeight="1">
      <c r="A13" s="44" t="s">
        <v>46</v>
      </c>
      <c r="B13" s="75"/>
      <c r="C13" s="5">
        <f>C15+C18+C21+C24+C27+C30+C33</f>
        <v>53104523</v>
      </c>
      <c r="D13" s="5">
        <f aca="true" t="shared" si="2" ref="D13:AD13">D15+D18+D21+D24+D27+D30+D33</f>
        <v>11682986</v>
      </c>
      <c r="E13" s="5">
        <f t="shared" si="2"/>
        <v>64787509</v>
      </c>
      <c r="F13" s="5">
        <f t="shared" si="2"/>
        <v>17720494</v>
      </c>
      <c r="G13" s="5">
        <f t="shared" si="2"/>
        <v>1701239</v>
      </c>
      <c r="H13" s="5">
        <f t="shared" si="2"/>
        <v>32623</v>
      </c>
      <c r="I13" s="5">
        <f t="shared" si="2"/>
        <v>2407721</v>
      </c>
      <c r="J13" s="5">
        <f t="shared" si="2"/>
        <v>1140881</v>
      </c>
      <c r="K13" s="5">
        <f t="shared" si="2"/>
        <v>84342</v>
      </c>
      <c r="L13" s="5">
        <f t="shared" si="2"/>
        <v>0</v>
      </c>
      <c r="M13" s="5">
        <f t="shared" si="2"/>
        <v>12347214</v>
      </c>
      <c r="N13" s="5">
        <f t="shared" si="2"/>
        <v>2453794</v>
      </c>
      <c r="O13" s="5">
        <f t="shared" si="2"/>
        <v>187770</v>
      </c>
      <c r="P13" s="5">
        <f t="shared" si="2"/>
        <v>1484070</v>
      </c>
      <c r="Q13" s="5">
        <f t="shared" si="2"/>
        <v>6862830</v>
      </c>
      <c r="R13" s="5">
        <f t="shared" si="2"/>
        <v>1358750</v>
      </c>
      <c r="S13" s="5">
        <f t="shared" si="2"/>
        <v>6474</v>
      </c>
      <c r="T13" s="5">
        <f t="shared" si="2"/>
        <v>0</v>
      </c>
      <c r="U13" s="5">
        <f t="shared" si="2"/>
        <v>72200</v>
      </c>
      <c r="V13" s="5">
        <f t="shared" si="2"/>
        <v>30043</v>
      </c>
      <c r="W13" s="5">
        <f t="shared" si="2"/>
        <v>0</v>
      </c>
      <c r="X13" s="5">
        <f t="shared" si="2"/>
        <v>0</v>
      </c>
      <c r="Y13" s="5">
        <f t="shared" si="2"/>
        <v>82610246</v>
      </c>
      <c r="Z13" s="5">
        <f t="shared" si="2"/>
        <v>0</v>
      </c>
      <c r="AA13" s="5">
        <f t="shared" si="2"/>
        <v>0</v>
      </c>
      <c r="AB13" s="5">
        <f t="shared" si="2"/>
        <v>0</v>
      </c>
      <c r="AC13" s="5">
        <f t="shared" si="2"/>
        <v>490000</v>
      </c>
      <c r="AD13" s="5">
        <f t="shared" si="2"/>
        <v>83100246</v>
      </c>
    </row>
    <row r="14" spans="1:30" s="28" customFormat="1" ht="53.25" customHeight="1">
      <c r="A14" s="44" t="s">
        <v>37</v>
      </c>
      <c r="B14" s="73">
        <v>70201</v>
      </c>
      <c r="C14" s="6">
        <v>77695470</v>
      </c>
      <c r="D14" s="6">
        <v>16773300</v>
      </c>
      <c r="E14" s="5">
        <f aca="true" t="shared" si="3" ref="E14:E77">C14+D14</f>
        <v>94468770</v>
      </c>
      <c r="F14" s="5">
        <f aca="true" t="shared" si="4" ref="F14:F77">G14+H14+I14+J14+K14+L14+M14+S14</f>
        <v>22528630</v>
      </c>
      <c r="G14" s="6">
        <v>1875200</v>
      </c>
      <c r="H14" s="6">
        <v>50100</v>
      </c>
      <c r="I14" s="6">
        <v>3481400</v>
      </c>
      <c r="J14" s="6">
        <v>1422400</v>
      </c>
      <c r="K14" s="6">
        <v>106200</v>
      </c>
      <c r="L14" s="5"/>
      <c r="M14" s="5">
        <f>SUM(N14:R14)</f>
        <v>15585530</v>
      </c>
      <c r="N14" s="6">
        <v>4290630</v>
      </c>
      <c r="O14" s="6">
        <v>195000</v>
      </c>
      <c r="P14" s="6">
        <v>2080000</v>
      </c>
      <c r="Q14" s="6">
        <v>8154070</v>
      </c>
      <c r="R14" s="6">
        <v>865830</v>
      </c>
      <c r="S14" s="6">
        <v>7800</v>
      </c>
      <c r="T14" s="5"/>
      <c r="U14" s="5"/>
      <c r="V14" s="5">
        <v>35000</v>
      </c>
      <c r="W14" s="5"/>
      <c r="X14" s="5"/>
      <c r="Y14" s="5">
        <f>X14+W14+V14+U14+T14+F14+D14+C14</f>
        <v>117032400</v>
      </c>
      <c r="Z14" s="29"/>
      <c r="AB14" s="76"/>
      <c r="AC14" s="30">
        <v>490000</v>
      </c>
      <c r="AD14" s="31">
        <f aca="true" t="shared" si="5" ref="AD14:AD106">Y14+AC14</f>
        <v>117522400</v>
      </c>
    </row>
    <row r="15" spans="1:31" s="28" customFormat="1" ht="60.75" customHeight="1">
      <c r="A15" s="44" t="s">
        <v>38</v>
      </c>
      <c r="B15" s="74"/>
      <c r="C15" s="6">
        <v>50395233</v>
      </c>
      <c r="D15" s="6">
        <v>11086956</v>
      </c>
      <c r="E15" s="5">
        <f t="shared" si="3"/>
        <v>61482189</v>
      </c>
      <c r="F15" s="5">
        <f t="shared" si="4"/>
        <v>17365594</v>
      </c>
      <c r="G15" s="6">
        <v>1529639</v>
      </c>
      <c r="H15" s="6">
        <v>32623</v>
      </c>
      <c r="I15" s="6">
        <v>2407721</v>
      </c>
      <c r="J15" s="6">
        <v>1093581</v>
      </c>
      <c r="K15" s="6">
        <v>70542</v>
      </c>
      <c r="L15" s="5"/>
      <c r="M15" s="5">
        <f>SUM(N15:R15)</f>
        <v>12225014</v>
      </c>
      <c r="N15" s="6">
        <v>2373794</v>
      </c>
      <c r="O15" s="6">
        <v>184170</v>
      </c>
      <c r="P15" s="6">
        <v>1447170</v>
      </c>
      <c r="Q15" s="6">
        <v>6861130</v>
      </c>
      <c r="R15" s="6">
        <v>1358750</v>
      </c>
      <c r="S15" s="6">
        <v>6474</v>
      </c>
      <c r="T15" s="5"/>
      <c r="U15" s="5"/>
      <c r="V15" s="5">
        <v>30043</v>
      </c>
      <c r="W15" s="5">
        <v>0</v>
      </c>
      <c r="X15" s="5"/>
      <c r="Y15" s="5">
        <f>X15+W15+V15+U15+T15+F15+D15+C15</f>
        <v>78877826</v>
      </c>
      <c r="Z15" s="29"/>
      <c r="AB15" s="77"/>
      <c r="AC15" s="30">
        <v>490000</v>
      </c>
      <c r="AD15" s="31">
        <f t="shared" si="5"/>
        <v>79367826</v>
      </c>
      <c r="AE15" s="32">
        <v>79367826</v>
      </c>
    </row>
    <row r="16" spans="1:30" s="49" customFormat="1" ht="48.75" customHeight="1">
      <c r="A16" s="46" t="s">
        <v>39</v>
      </c>
      <c r="B16" s="75"/>
      <c r="C16" s="47">
        <f>C15-C14</f>
        <v>-27300237</v>
      </c>
      <c r="D16" s="47">
        <f aca="true" t="shared" si="6" ref="D16:V16">D15-D14</f>
        <v>-5686344</v>
      </c>
      <c r="E16" s="47">
        <f>E15-E14</f>
        <v>-32986581</v>
      </c>
      <c r="F16" s="47">
        <f>F15-F14</f>
        <v>-5163036</v>
      </c>
      <c r="G16" s="47">
        <f t="shared" si="6"/>
        <v>-345561</v>
      </c>
      <c r="H16" s="47">
        <f t="shared" si="6"/>
        <v>-17477</v>
      </c>
      <c r="I16" s="47">
        <f t="shared" si="6"/>
        <v>-1073679</v>
      </c>
      <c r="J16" s="47">
        <f t="shared" si="6"/>
        <v>-328819</v>
      </c>
      <c r="K16" s="47">
        <f t="shared" si="6"/>
        <v>-35658</v>
      </c>
      <c r="L16" s="47">
        <f t="shared" si="6"/>
        <v>0</v>
      </c>
      <c r="M16" s="47">
        <f t="shared" si="6"/>
        <v>-3360516</v>
      </c>
      <c r="N16" s="47">
        <f t="shared" si="6"/>
        <v>-1916836</v>
      </c>
      <c r="O16" s="47">
        <f t="shared" si="6"/>
        <v>-10830</v>
      </c>
      <c r="P16" s="47">
        <f t="shared" si="6"/>
        <v>-632830</v>
      </c>
      <c r="Q16" s="47">
        <f t="shared" si="6"/>
        <v>-1292940</v>
      </c>
      <c r="R16" s="47">
        <f t="shared" si="6"/>
        <v>492920</v>
      </c>
      <c r="S16" s="47">
        <f t="shared" si="6"/>
        <v>-1326</v>
      </c>
      <c r="T16" s="47">
        <f t="shared" si="6"/>
        <v>0</v>
      </c>
      <c r="U16" s="47">
        <f t="shared" si="6"/>
        <v>0</v>
      </c>
      <c r="V16" s="47">
        <f t="shared" si="6"/>
        <v>-4957</v>
      </c>
      <c r="W16" s="47">
        <f>W15-W14</f>
        <v>0</v>
      </c>
      <c r="X16" s="47">
        <f>X15-X14</f>
        <v>0</v>
      </c>
      <c r="Y16" s="47">
        <f>Y15-Y14</f>
        <v>-38154574</v>
      </c>
      <c r="Z16" s="48"/>
      <c r="AB16" s="77"/>
      <c r="AC16" s="50">
        <f>AC15-AC14</f>
        <v>0</v>
      </c>
      <c r="AD16" s="50">
        <f>AD15-AD14</f>
        <v>-38154574</v>
      </c>
    </row>
    <row r="17" spans="1:30" s="28" customFormat="1" ht="60.75" customHeight="1">
      <c r="A17" s="44" t="s">
        <v>40</v>
      </c>
      <c r="B17" s="73">
        <v>70401</v>
      </c>
      <c r="C17" s="6">
        <v>1025600</v>
      </c>
      <c r="D17" s="6">
        <v>240000</v>
      </c>
      <c r="E17" s="5">
        <f t="shared" si="3"/>
        <v>1265600</v>
      </c>
      <c r="F17" s="5">
        <f t="shared" si="4"/>
        <v>20400</v>
      </c>
      <c r="G17" s="6">
        <v>1700</v>
      </c>
      <c r="H17" s="6"/>
      <c r="I17" s="6"/>
      <c r="J17" s="6">
        <v>1100</v>
      </c>
      <c r="K17" s="6">
        <v>8000</v>
      </c>
      <c r="L17" s="5"/>
      <c r="M17" s="5">
        <f>SUM(N17:R17)</f>
        <v>9600</v>
      </c>
      <c r="N17" s="6">
        <v>6200</v>
      </c>
      <c r="O17" s="6">
        <v>200</v>
      </c>
      <c r="P17" s="6">
        <v>1500</v>
      </c>
      <c r="Q17" s="6">
        <v>1700</v>
      </c>
      <c r="R17" s="5"/>
      <c r="S17" s="5"/>
      <c r="T17" s="5"/>
      <c r="U17" s="5"/>
      <c r="V17" s="5"/>
      <c r="W17" s="5"/>
      <c r="X17" s="5"/>
      <c r="Y17" s="5">
        <f>X17+W17+V17+U17+T17+F17+D17+C17</f>
        <v>1286000</v>
      </c>
      <c r="Z17" s="29"/>
      <c r="AB17" s="1"/>
      <c r="AC17" s="33"/>
      <c r="AD17" s="27">
        <f t="shared" si="5"/>
        <v>1286000</v>
      </c>
    </row>
    <row r="18" spans="1:30" s="28" customFormat="1" ht="53.25" customHeight="1">
      <c r="A18" s="44" t="s">
        <v>41</v>
      </c>
      <c r="B18" s="74"/>
      <c r="C18" s="6">
        <v>871760</v>
      </c>
      <c r="D18" s="6">
        <v>191800</v>
      </c>
      <c r="E18" s="5">
        <f t="shared" si="3"/>
        <v>1063560</v>
      </c>
      <c r="F18" s="5">
        <f t="shared" si="4"/>
        <v>20400</v>
      </c>
      <c r="G18" s="6">
        <v>1700</v>
      </c>
      <c r="H18" s="6"/>
      <c r="I18" s="6"/>
      <c r="J18" s="6">
        <v>1100</v>
      </c>
      <c r="K18" s="6">
        <v>8000</v>
      </c>
      <c r="L18" s="5"/>
      <c r="M18" s="5">
        <f>SUM(N18:R18)</f>
        <v>9600</v>
      </c>
      <c r="N18" s="6">
        <v>6200</v>
      </c>
      <c r="O18" s="6">
        <v>200</v>
      </c>
      <c r="P18" s="6">
        <v>1500</v>
      </c>
      <c r="Q18" s="6">
        <v>1700</v>
      </c>
      <c r="R18" s="5"/>
      <c r="S18" s="5"/>
      <c r="T18" s="5"/>
      <c r="U18" s="5"/>
      <c r="V18" s="5"/>
      <c r="W18" s="5"/>
      <c r="X18" s="5"/>
      <c r="Y18" s="5">
        <f>X18+W18+V18+U18+T18+F18+D18+C18</f>
        <v>1083960</v>
      </c>
      <c r="Z18" s="29"/>
      <c r="AB18" s="1"/>
      <c r="AC18" s="33"/>
      <c r="AD18" s="27">
        <f t="shared" si="5"/>
        <v>1083960</v>
      </c>
    </row>
    <row r="19" spans="1:30" s="49" customFormat="1" ht="54.75" customHeight="1">
      <c r="A19" s="46" t="s">
        <v>39</v>
      </c>
      <c r="B19" s="75"/>
      <c r="C19" s="47">
        <f>C18-C17</f>
        <v>-153840</v>
      </c>
      <c r="D19" s="47">
        <f aca="true" t="shared" si="7" ref="D19:AD19">D18-D17</f>
        <v>-48200</v>
      </c>
      <c r="E19" s="47">
        <f>E18-E17</f>
        <v>-202040</v>
      </c>
      <c r="F19" s="47">
        <f>F18-F17</f>
        <v>0</v>
      </c>
      <c r="G19" s="47">
        <f t="shared" si="7"/>
        <v>0</v>
      </c>
      <c r="H19" s="47">
        <f t="shared" si="7"/>
        <v>0</v>
      </c>
      <c r="I19" s="47">
        <f t="shared" si="7"/>
        <v>0</v>
      </c>
      <c r="J19" s="47">
        <f t="shared" si="7"/>
        <v>0</v>
      </c>
      <c r="K19" s="47">
        <f t="shared" si="7"/>
        <v>0</v>
      </c>
      <c r="L19" s="47">
        <f t="shared" si="7"/>
        <v>0</v>
      </c>
      <c r="M19" s="47">
        <f t="shared" si="7"/>
        <v>0</v>
      </c>
      <c r="N19" s="47">
        <f t="shared" si="7"/>
        <v>0</v>
      </c>
      <c r="O19" s="47">
        <f t="shared" si="7"/>
        <v>0</v>
      </c>
      <c r="P19" s="47">
        <f t="shared" si="7"/>
        <v>0</v>
      </c>
      <c r="Q19" s="47">
        <f t="shared" si="7"/>
        <v>0</v>
      </c>
      <c r="R19" s="47">
        <f t="shared" si="7"/>
        <v>0</v>
      </c>
      <c r="S19" s="47">
        <f t="shared" si="7"/>
        <v>0</v>
      </c>
      <c r="T19" s="47">
        <f t="shared" si="7"/>
        <v>0</v>
      </c>
      <c r="U19" s="47">
        <f t="shared" si="7"/>
        <v>0</v>
      </c>
      <c r="V19" s="47">
        <f t="shared" si="7"/>
        <v>0</v>
      </c>
      <c r="W19" s="47">
        <f t="shared" si="7"/>
        <v>0</v>
      </c>
      <c r="X19" s="47">
        <f t="shared" si="7"/>
        <v>0</v>
      </c>
      <c r="Y19" s="47">
        <f t="shared" si="7"/>
        <v>-202040</v>
      </c>
      <c r="Z19" s="47">
        <f t="shared" si="7"/>
        <v>0</v>
      </c>
      <c r="AA19" s="47">
        <f t="shared" si="7"/>
        <v>0</v>
      </c>
      <c r="AB19" s="47">
        <f t="shared" si="7"/>
        <v>0</v>
      </c>
      <c r="AC19" s="47">
        <f t="shared" si="7"/>
        <v>0</v>
      </c>
      <c r="AD19" s="47">
        <f t="shared" si="7"/>
        <v>-202040</v>
      </c>
    </row>
    <row r="20" spans="1:30" s="28" customFormat="1" ht="48.75" customHeight="1">
      <c r="A20" s="44" t="s">
        <v>42</v>
      </c>
      <c r="B20" s="73">
        <v>70802</v>
      </c>
      <c r="C20" s="6">
        <v>850800</v>
      </c>
      <c r="D20" s="6">
        <v>187200</v>
      </c>
      <c r="E20" s="5">
        <f t="shared" si="3"/>
        <v>1038000</v>
      </c>
      <c r="F20" s="5">
        <f t="shared" si="4"/>
        <v>197800</v>
      </c>
      <c r="G20" s="6">
        <v>122600</v>
      </c>
      <c r="H20" s="6"/>
      <c r="I20" s="6"/>
      <c r="J20" s="6">
        <v>23200</v>
      </c>
      <c r="K20" s="6">
        <v>3300</v>
      </c>
      <c r="L20" s="5"/>
      <c r="M20" s="5">
        <f>SUM(N20:R20)</f>
        <v>48700</v>
      </c>
      <c r="N20" s="6">
        <v>30900</v>
      </c>
      <c r="O20" s="6">
        <v>1500</v>
      </c>
      <c r="P20" s="6">
        <v>16300</v>
      </c>
      <c r="Q20" s="6"/>
      <c r="R20" s="6"/>
      <c r="S20" s="6"/>
      <c r="T20" s="6"/>
      <c r="U20" s="5">
        <v>37800</v>
      </c>
      <c r="V20" s="5"/>
      <c r="W20" s="5"/>
      <c r="X20" s="5"/>
      <c r="Y20" s="5">
        <f>X20+W20+V20+U20+T20+F20+D20+C20</f>
        <v>1273600</v>
      </c>
      <c r="Z20" s="29"/>
      <c r="AB20" s="1"/>
      <c r="AC20" s="33"/>
      <c r="AD20" s="27">
        <f t="shared" si="5"/>
        <v>1273600</v>
      </c>
    </row>
    <row r="21" spans="1:30" s="28" customFormat="1" ht="53.25" customHeight="1">
      <c r="A21" s="44" t="s">
        <v>43</v>
      </c>
      <c r="B21" s="74"/>
      <c r="C21" s="6">
        <v>723180</v>
      </c>
      <c r="D21" s="6">
        <v>159100</v>
      </c>
      <c r="E21" s="5">
        <f t="shared" si="3"/>
        <v>882280</v>
      </c>
      <c r="F21" s="5">
        <f t="shared" si="4"/>
        <v>197800</v>
      </c>
      <c r="G21" s="6">
        <v>122600</v>
      </c>
      <c r="H21" s="6"/>
      <c r="I21" s="6"/>
      <c r="J21" s="6">
        <v>23200</v>
      </c>
      <c r="K21" s="6">
        <v>3300</v>
      </c>
      <c r="L21" s="5"/>
      <c r="M21" s="5">
        <f>SUM(N21:R21)</f>
        <v>48700</v>
      </c>
      <c r="N21" s="6">
        <v>30900</v>
      </c>
      <c r="O21" s="6">
        <v>1500</v>
      </c>
      <c r="P21" s="6">
        <v>16300</v>
      </c>
      <c r="Q21" s="6"/>
      <c r="R21" s="6"/>
      <c r="S21" s="6"/>
      <c r="T21" s="6"/>
      <c r="U21" s="5">
        <v>37800</v>
      </c>
      <c r="V21" s="5"/>
      <c r="W21" s="5"/>
      <c r="X21" s="5"/>
      <c r="Y21" s="5">
        <f>X21+W21+V21+U21+T21+F21+D21+C21</f>
        <v>1117880</v>
      </c>
      <c r="Z21" s="29"/>
      <c r="AB21" s="1"/>
      <c r="AC21" s="33"/>
      <c r="AD21" s="27">
        <f t="shared" si="5"/>
        <v>1117880</v>
      </c>
    </row>
    <row r="22" spans="1:30" s="49" customFormat="1" ht="47.25" customHeight="1">
      <c r="A22" s="46" t="s">
        <v>44</v>
      </c>
      <c r="B22" s="75"/>
      <c r="C22" s="47">
        <f>C21-C20</f>
        <v>-127620</v>
      </c>
      <c r="D22" s="47">
        <f aca="true" t="shared" si="8" ref="D22:AD22">D21-D20</f>
        <v>-28100</v>
      </c>
      <c r="E22" s="47">
        <f>E21-E20</f>
        <v>-155720</v>
      </c>
      <c r="F22" s="47">
        <f>F21-F20</f>
        <v>0</v>
      </c>
      <c r="G22" s="47">
        <f t="shared" si="8"/>
        <v>0</v>
      </c>
      <c r="H22" s="47">
        <f t="shared" si="8"/>
        <v>0</v>
      </c>
      <c r="I22" s="47">
        <f t="shared" si="8"/>
        <v>0</v>
      </c>
      <c r="J22" s="47">
        <f t="shared" si="8"/>
        <v>0</v>
      </c>
      <c r="K22" s="47">
        <f t="shared" si="8"/>
        <v>0</v>
      </c>
      <c r="L22" s="47">
        <f t="shared" si="8"/>
        <v>0</v>
      </c>
      <c r="M22" s="47">
        <f t="shared" si="8"/>
        <v>0</v>
      </c>
      <c r="N22" s="47">
        <f t="shared" si="8"/>
        <v>0</v>
      </c>
      <c r="O22" s="47">
        <f t="shared" si="8"/>
        <v>0</v>
      </c>
      <c r="P22" s="47">
        <f t="shared" si="8"/>
        <v>0</v>
      </c>
      <c r="Q22" s="47">
        <f t="shared" si="8"/>
        <v>0</v>
      </c>
      <c r="R22" s="47">
        <f t="shared" si="8"/>
        <v>0</v>
      </c>
      <c r="S22" s="47">
        <f t="shared" si="8"/>
        <v>0</v>
      </c>
      <c r="T22" s="47">
        <f t="shared" si="8"/>
        <v>0</v>
      </c>
      <c r="U22" s="47">
        <f t="shared" si="8"/>
        <v>0</v>
      </c>
      <c r="V22" s="47">
        <f t="shared" si="8"/>
        <v>0</v>
      </c>
      <c r="W22" s="47">
        <f t="shared" si="8"/>
        <v>0</v>
      </c>
      <c r="X22" s="47">
        <f t="shared" si="8"/>
        <v>0</v>
      </c>
      <c r="Y22" s="47">
        <f>Y21-Y20</f>
        <v>-155720</v>
      </c>
      <c r="Z22" s="47">
        <f>Z21-Z20</f>
        <v>0</v>
      </c>
      <c r="AA22" s="47">
        <f>AA21-AA20</f>
        <v>0</v>
      </c>
      <c r="AB22" s="47">
        <f>AB21-AB20</f>
        <v>0</v>
      </c>
      <c r="AC22" s="47">
        <f t="shared" si="8"/>
        <v>0</v>
      </c>
      <c r="AD22" s="47">
        <f t="shared" si="8"/>
        <v>-155720</v>
      </c>
    </row>
    <row r="23" spans="1:30" s="28" customFormat="1" ht="48.75" customHeight="1">
      <c r="A23" s="44" t="s">
        <v>47</v>
      </c>
      <c r="B23" s="73">
        <v>70804</v>
      </c>
      <c r="C23" s="6">
        <v>800600</v>
      </c>
      <c r="D23" s="6">
        <v>176200</v>
      </c>
      <c r="E23" s="5">
        <f t="shared" si="3"/>
        <v>976800</v>
      </c>
      <c r="F23" s="5">
        <f t="shared" si="4"/>
        <v>100200</v>
      </c>
      <c r="G23" s="6">
        <v>18900</v>
      </c>
      <c r="H23" s="6"/>
      <c r="I23" s="6"/>
      <c r="J23" s="6">
        <v>22000</v>
      </c>
      <c r="K23" s="6">
        <v>2500</v>
      </c>
      <c r="L23" s="5"/>
      <c r="M23" s="5">
        <f>SUM(N23:R23)</f>
        <v>56800</v>
      </c>
      <c r="N23" s="6">
        <v>38100</v>
      </c>
      <c r="O23" s="6">
        <v>1700</v>
      </c>
      <c r="P23" s="6">
        <v>17000</v>
      </c>
      <c r="Q23" s="5"/>
      <c r="R23" s="5"/>
      <c r="S23" s="5"/>
      <c r="T23" s="5"/>
      <c r="U23" s="5"/>
      <c r="V23" s="5"/>
      <c r="W23" s="5"/>
      <c r="X23" s="5"/>
      <c r="Y23" s="5">
        <f>X23+W23+V23+U23+T23+F23+D23+C23</f>
        <v>1077000</v>
      </c>
      <c r="Z23" s="29"/>
      <c r="AB23" s="1"/>
      <c r="AC23" s="33"/>
      <c r="AD23" s="27">
        <f t="shared" si="5"/>
        <v>1077000</v>
      </c>
    </row>
    <row r="24" spans="1:30" s="28" customFormat="1" ht="70.5" customHeight="1">
      <c r="A24" s="44" t="s">
        <v>48</v>
      </c>
      <c r="B24" s="74"/>
      <c r="C24" s="6">
        <v>680510</v>
      </c>
      <c r="D24" s="6">
        <v>149700</v>
      </c>
      <c r="E24" s="5">
        <f t="shared" si="3"/>
        <v>830210</v>
      </c>
      <c r="F24" s="5">
        <f t="shared" si="4"/>
        <v>100200</v>
      </c>
      <c r="G24" s="6">
        <v>18900</v>
      </c>
      <c r="H24" s="6"/>
      <c r="I24" s="6"/>
      <c r="J24" s="6">
        <v>22000</v>
      </c>
      <c r="K24" s="6">
        <v>2500</v>
      </c>
      <c r="L24" s="5"/>
      <c r="M24" s="5">
        <f>SUM(N24:R24)</f>
        <v>56800</v>
      </c>
      <c r="N24" s="6">
        <v>38100</v>
      </c>
      <c r="O24" s="6">
        <v>1700</v>
      </c>
      <c r="P24" s="6">
        <v>17000</v>
      </c>
      <c r="Q24" s="5"/>
      <c r="R24" s="5"/>
      <c r="S24" s="5"/>
      <c r="T24" s="5"/>
      <c r="U24" s="5"/>
      <c r="V24" s="5"/>
      <c r="W24" s="5"/>
      <c r="X24" s="5"/>
      <c r="Y24" s="5">
        <f>X24+W24+V24+U24+T24+F24+D24+C24</f>
        <v>930410</v>
      </c>
      <c r="Z24" s="29"/>
      <c r="AB24" s="1"/>
      <c r="AC24" s="33"/>
      <c r="AD24" s="27">
        <f t="shared" si="5"/>
        <v>930410</v>
      </c>
    </row>
    <row r="25" spans="1:30" s="49" customFormat="1" ht="50.25" customHeight="1">
      <c r="A25" s="46" t="s">
        <v>39</v>
      </c>
      <c r="B25" s="75"/>
      <c r="C25" s="47">
        <f>C24-C23</f>
        <v>-120090</v>
      </c>
      <c r="D25" s="47">
        <f aca="true" t="shared" si="9" ref="D25:AD25">D24-D23</f>
        <v>-26500</v>
      </c>
      <c r="E25" s="47">
        <f>E24-E23</f>
        <v>-146590</v>
      </c>
      <c r="F25" s="47">
        <f>F24-F23</f>
        <v>0</v>
      </c>
      <c r="G25" s="47">
        <f t="shared" si="9"/>
        <v>0</v>
      </c>
      <c r="H25" s="47">
        <f t="shared" si="9"/>
        <v>0</v>
      </c>
      <c r="I25" s="47">
        <f t="shared" si="9"/>
        <v>0</v>
      </c>
      <c r="J25" s="47">
        <f t="shared" si="9"/>
        <v>0</v>
      </c>
      <c r="K25" s="47">
        <f t="shared" si="9"/>
        <v>0</v>
      </c>
      <c r="L25" s="47">
        <f t="shared" si="9"/>
        <v>0</v>
      </c>
      <c r="M25" s="47">
        <f t="shared" si="9"/>
        <v>0</v>
      </c>
      <c r="N25" s="47">
        <f t="shared" si="9"/>
        <v>0</v>
      </c>
      <c r="O25" s="47">
        <f t="shared" si="9"/>
        <v>0</v>
      </c>
      <c r="P25" s="47">
        <f t="shared" si="9"/>
        <v>0</v>
      </c>
      <c r="Q25" s="47">
        <f t="shared" si="9"/>
        <v>0</v>
      </c>
      <c r="R25" s="47">
        <f t="shared" si="9"/>
        <v>0</v>
      </c>
      <c r="S25" s="47">
        <f t="shared" si="9"/>
        <v>0</v>
      </c>
      <c r="T25" s="47">
        <f t="shared" si="9"/>
        <v>0</v>
      </c>
      <c r="U25" s="47">
        <f t="shared" si="9"/>
        <v>0</v>
      </c>
      <c r="V25" s="47">
        <f t="shared" si="9"/>
        <v>0</v>
      </c>
      <c r="W25" s="47">
        <f t="shared" si="9"/>
        <v>0</v>
      </c>
      <c r="X25" s="47">
        <f t="shared" si="9"/>
        <v>0</v>
      </c>
      <c r="Y25" s="47">
        <f t="shared" si="9"/>
        <v>-146590</v>
      </c>
      <c r="Z25" s="47">
        <f t="shared" si="9"/>
        <v>0</v>
      </c>
      <c r="AA25" s="47">
        <f t="shared" si="9"/>
        <v>0</v>
      </c>
      <c r="AB25" s="47">
        <f t="shared" si="9"/>
        <v>0</v>
      </c>
      <c r="AC25" s="47">
        <f t="shared" si="9"/>
        <v>0</v>
      </c>
      <c r="AD25" s="47">
        <f t="shared" si="9"/>
        <v>-146590</v>
      </c>
    </row>
    <row r="26" spans="1:30" s="28" customFormat="1" ht="72" customHeight="1">
      <c r="A26" s="44" t="s">
        <v>49</v>
      </c>
      <c r="B26" s="73">
        <v>70805</v>
      </c>
      <c r="C26" s="6">
        <v>290000</v>
      </c>
      <c r="D26" s="6">
        <v>63000</v>
      </c>
      <c r="E26" s="5">
        <f t="shared" si="3"/>
        <v>353000</v>
      </c>
      <c r="F26" s="5">
        <f t="shared" si="4"/>
        <v>36500</v>
      </c>
      <c r="G26" s="6">
        <v>28400</v>
      </c>
      <c r="H26" s="6"/>
      <c r="I26" s="6"/>
      <c r="J26" s="6">
        <v>1000</v>
      </c>
      <c r="K26" s="5"/>
      <c r="L26" s="5"/>
      <c r="M26" s="5">
        <f>SUM(N26:R26)</f>
        <v>7100</v>
      </c>
      <c r="N26" s="5">
        <v>4800</v>
      </c>
      <c r="O26" s="5">
        <v>200</v>
      </c>
      <c r="P26" s="5">
        <v>2100</v>
      </c>
      <c r="Q26" s="5"/>
      <c r="R26" s="5"/>
      <c r="S26" s="5"/>
      <c r="T26" s="5"/>
      <c r="U26" s="5"/>
      <c r="V26" s="5"/>
      <c r="W26" s="5"/>
      <c r="X26" s="5"/>
      <c r="Y26" s="5">
        <f>X26+W26+V26+U26+T26+F26+D26+C26</f>
        <v>389500</v>
      </c>
      <c r="Z26" s="29"/>
      <c r="AB26" s="1"/>
      <c r="AC26" s="33"/>
      <c r="AD26" s="27">
        <f t="shared" si="5"/>
        <v>389500</v>
      </c>
    </row>
    <row r="27" spans="1:30" s="28" customFormat="1" ht="80.25" customHeight="1">
      <c r="A27" s="44" t="s">
        <v>50</v>
      </c>
      <c r="B27" s="74"/>
      <c r="C27" s="6">
        <v>246500</v>
      </c>
      <c r="D27" s="6">
        <v>54230</v>
      </c>
      <c r="E27" s="5">
        <f t="shared" si="3"/>
        <v>300730</v>
      </c>
      <c r="F27" s="5">
        <f t="shared" si="4"/>
        <v>36500</v>
      </c>
      <c r="G27" s="6">
        <v>28400</v>
      </c>
      <c r="H27" s="6"/>
      <c r="I27" s="6"/>
      <c r="J27" s="6">
        <v>1000</v>
      </c>
      <c r="K27" s="5"/>
      <c r="L27" s="5"/>
      <c r="M27" s="5">
        <f>SUM(N27:R27)</f>
        <v>7100</v>
      </c>
      <c r="N27" s="5">
        <v>4800</v>
      </c>
      <c r="O27" s="5">
        <v>200</v>
      </c>
      <c r="P27" s="5">
        <v>2100</v>
      </c>
      <c r="Q27" s="5"/>
      <c r="R27" s="5"/>
      <c r="S27" s="5"/>
      <c r="T27" s="5"/>
      <c r="U27" s="5"/>
      <c r="V27" s="5"/>
      <c r="W27" s="5"/>
      <c r="X27" s="5"/>
      <c r="Y27" s="5">
        <f>X27+W27+V27+U27+T27+F27+D27+C27</f>
        <v>337230</v>
      </c>
      <c r="Z27" s="29"/>
      <c r="AB27" s="1"/>
      <c r="AC27" s="33"/>
      <c r="AD27" s="27">
        <f t="shared" si="5"/>
        <v>337230</v>
      </c>
    </row>
    <row r="28" spans="1:30" s="49" customFormat="1" ht="50.25" customHeight="1">
      <c r="A28" s="46" t="s">
        <v>39</v>
      </c>
      <c r="B28" s="75"/>
      <c r="C28" s="47">
        <f>C27-C26</f>
        <v>-43500</v>
      </c>
      <c r="D28" s="47">
        <f aca="true" t="shared" si="10" ref="D28:AD28">D27-D26</f>
        <v>-8770</v>
      </c>
      <c r="E28" s="47">
        <f>E27-E26</f>
        <v>-52270</v>
      </c>
      <c r="F28" s="47">
        <f>F27-F26</f>
        <v>0</v>
      </c>
      <c r="G28" s="47">
        <f t="shared" si="10"/>
        <v>0</v>
      </c>
      <c r="H28" s="47">
        <f t="shared" si="10"/>
        <v>0</v>
      </c>
      <c r="I28" s="47">
        <f t="shared" si="10"/>
        <v>0</v>
      </c>
      <c r="J28" s="47">
        <f t="shared" si="10"/>
        <v>0</v>
      </c>
      <c r="K28" s="47">
        <f t="shared" si="10"/>
        <v>0</v>
      </c>
      <c r="L28" s="47">
        <f t="shared" si="10"/>
        <v>0</v>
      </c>
      <c r="M28" s="47">
        <f t="shared" si="10"/>
        <v>0</v>
      </c>
      <c r="N28" s="47">
        <f t="shared" si="10"/>
        <v>0</v>
      </c>
      <c r="O28" s="47">
        <f t="shared" si="10"/>
        <v>0</v>
      </c>
      <c r="P28" s="47">
        <f t="shared" si="10"/>
        <v>0</v>
      </c>
      <c r="Q28" s="47">
        <f t="shared" si="10"/>
        <v>0</v>
      </c>
      <c r="R28" s="47">
        <f t="shared" si="10"/>
        <v>0</v>
      </c>
      <c r="S28" s="47">
        <f t="shared" si="10"/>
        <v>0</v>
      </c>
      <c r="T28" s="47">
        <f t="shared" si="10"/>
        <v>0</v>
      </c>
      <c r="U28" s="47">
        <f t="shared" si="10"/>
        <v>0</v>
      </c>
      <c r="V28" s="47">
        <f t="shared" si="10"/>
        <v>0</v>
      </c>
      <c r="W28" s="47">
        <f t="shared" si="10"/>
        <v>0</v>
      </c>
      <c r="X28" s="47">
        <f t="shared" si="10"/>
        <v>0</v>
      </c>
      <c r="Y28" s="47">
        <f t="shared" si="10"/>
        <v>-52270</v>
      </c>
      <c r="Z28" s="47">
        <f t="shared" si="10"/>
        <v>0</v>
      </c>
      <c r="AA28" s="47">
        <f t="shared" si="10"/>
        <v>0</v>
      </c>
      <c r="AB28" s="47">
        <f t="shared" si="10"/>
        <v>0</v>
      </c>
      <c r="AC28" s="47">
        <f t="shared" si="10"/>
        <v>0</v>
      </c>
      <c r="AD28" s="47">
        <f t="shared" si="10"/>
        <v>-52270</v>
      </c>
    </row>
    <row r="29" spans="1:30" s="28" customFormat="1" ht="48.75" customHeight="1">
      <c r="A29" s="44" t="s">
        <v>51</v>
      </c>
      <c r="B29" s="73">
        <v>70806</v>
      </c>
      <c r="C29" s="6">
        <v>220400</v>
      </c>
      <c r="D29" s="6">
        <v>48200</v>
      </c>
      <c r="E29" s="5">
        <f t="shared" si="3"/>
        <v>268600</v>
      </c>
      <c r="F29" s="5">
        <f t="shared" si="4"/>
        <v>0</v>
      </c>
      <c r="G29" s="6"/>
      <c r="H29" s="6"/>
      <c r="I29" s="6"/>
      <c r="J29" s="6"/>
      <c r="K29" s="5"/>
      <c r="L29" s="5"/>
      <c r="M29" s="5">
        <f>SUM(N29:R29)</f>
        <v>0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>X29+W29+V29+U29+T29+F29+D29+C29</f>
        <v>268600</v>
      </c>
      <c r="Z29" s="29"/>
      <c r="AB29" s="1"/>
      <c r="AC29" s="33"/>
      <c r="AD29" s="27">
        <f t="shared" si="5"/>
        <v>268600</v>
      </c>
    </row>
    <row r="30" spans="1:30" s="28" customFormat="1" ht="59.25" customHeight="1">
      <c r="A30" s="44" t="s">
        <v>52</v>
      </c>
      <c r="B30" s="74"/>
      <c r="C30" s="6">
        <v>187340</v>
      </c>
      <c r="D30" s="6">
        <v>41200</v>
      </c>
      <c r="E30" s="5">
        <f t="shared" si="3"/>
        <v>228540</v>
      </c>
      <c r="F30" s="5">
        <f t="shared" si="4"/>
        <v>0</v>
      </c>
      <c r="G30" s="6"/>
      <c r="H30" s="6"/>
      <c r="I30" s="6"/>
      <c r="J30" s="6"/>
      <c r="K30" s="5"/>
      <c r="L30" s="5"/>
      <c r="M30" s="5">
        <f>SUM(N30:R30)</f>
        <v>0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f>X30+W30+V30+U30+T30+F30+D30+C30</f>
        <v>228540</v>
      </c>
      <c r="Z30" s="29"/>
      <c r="AB30" s="1"/>
      <c r="AC30" s="33"/>
      <c r="AD30" s="27">
        <f t="shared" si="5"/>
        <v>228540</v>
      </c>
    </row>
    <row r="31" spans="1:30" s="49" customFormat="1" ht="50.25" customHeight="1">
      <c r="A31" s="46" t="s">
        <v>44</v>
      </c>
      <c r="B31" s="75"/>
      <c r="C31" s="47">
        <f>C30-C29</f>
        <v>-33060</v>
      </c>
      <c r="D31" s="47">
        <f aca="true" t="shared" si="11" ref="D31:AD31">D30-D29</f>
        <v>-7000</v>
      </c>
      <c r="E31" s="47">
        <f>E30-E29</f>
        <v>-40060</v>
      </c>
      <c r="F31" s="47">
        <f>F30-F29</f>
        <v>0</v>
      </c>
      <c r="G31" s="47">
        <f t="shared" si="11"/>
        <v>0</v>
      </c>
      <c r="H31" s="47">
        <f t="shared" si="11"/>
        <v>0</v>
      </c>
      <c r="I31" s="47">
        <f t="shared" si="11"/>
        <v>0</v>
      </c>
      <c r="J31" s="47">
        <f t="shared" si="11"/>
        <v>0</v>
      </c>
      <c r="K31" s="47">
        <f t="shared" si="11"/>
        <v>0</v>
      </c>
      <c r="L31" s="47">
        <f t="shared" si="11"/>
        <v>0</v>
      </c>
      <c r="M31" s="47">
        <f t="shared" si="11"/>
        <v>0</v>
      </c>
      <c r="N31" s="47">
        <f t="shared" si="11"/>
        <v>0</v>
      </c>
      <c r="O31" s="47">
        <f t="shared" si="11"/>
        <v>0</v>
      </c>
      <c r="P31" s="47">
        <f t="shared" si="11"/>
        <v>0</v>
      </c>
      <c r="Q31" s="47">
        <f t="shared" si="11"/>
        <v>0</v>
      </c>
      <c r="R31" s="47">
        <f t="shared" si="11"/>
        <v>0</v>
      </c>
      <c r="S31" s="47">
        <f t="shared" si="11"/>
        <v>0</v>
      </c>
      <c r="T31" s="47">
        <f t="shared" si="11"/>
        <v>0</v>
      </c>
      <c r="U31" s="47">
        <f t="shared" si="11"/>
        <v>0</v>
      </c>
      <c r="V31" s="47">
        <f t="shared" si="11"/>
        <v>0</v>
      </c>
      <c r="W31" s="47">
        <f t="shared" si="11"/>
        <v>0</v>
      </c>
      <c r="X31" s="47">
        <f t="shared" si="11"/>
        <v>0</v>
      </c>
      <c r="Y31" s="47">
        <f t="shared" si="11"/>
        <v>-40060</v>
      </c>
      <c r="Z31" s="47">
        <f t="shared" si="11"/>
        <v>0</v>
      </c>
      <c r="AA31" s="47">
        <f t="shared" si="11"/>
        <v>0</v>
      </c>
      <c r="AB31" s="47">
        <f t="shared" si="11"/>
        <v>0</v>
      </c>
      <c r="AC31" s="47">
        <f t="shared" si="11"/>
        <v>0</v>
      </c>
      <c r="AD31" s="47">
        <f t="shared" si="11"/>
        <v>-40060</v>
      </c>
    </row>
    <row r="32" spans="1:30" s="28" customFormat="1" ht="66" customHeight="1">
      <c r="A32" s="44" t="s">
        <v>53</v>
      </c>
      <c r="B32" s="73">
        <v>70808</v>
      </c>
      <c r="C32" s="5"/>
      <c r="D32" s="5"/>
      <c r="E32" s="5">
        <f t="shared" si="3"/>
        <v>0</v>
      </c>
      <c r="F32" s="5">
        <f t="shared" si="4"/>
        <v>0</v>
      </c>
      <c r="G32" s="5"/>
      <c r="H32" s="5"/>
      <c r="I32" s="5"/>
      <c r="J32" s="5"/>
      <c r="K32" s="5"/>
      <c r="L32" s="5"/>
      <c r="M32" s="5">
        <f>SUM(N32:R32)</f>
        <v>0</v>
      </c>
      <c r="N32" s="5"/>
      <c r="O32" s="5"/>
      <c r="P32" s="5"/>
      <c r="Q32" s="5"/>
      <c r="R32" s="5"/>
      <c r="S32" s="5"/>
      <c r="T32" s="5"/>
      <c r="U32" s="5">
        <v>34400</v>
      </c>
      <c r="V32" s="5"/>
      <c r="W32" s="5"/>
      <c r="X32" s="5"/>
      <c r="Y32" s="5">
        <f>X32+W32+V32+U32+T32+F32+D32+C32</f>
        <v>34400</v>
      </c>
      <c r="Z32" s="29"/>
      <c r="AB32" s="1"/>
      <c r="AC32" s="33"/>
      <c r="AD32" s="27">
        <f t="shared" si="5"/>
        <v>34400</v>
      </c>
    </row>
    <row r="33" spans="1:30" s="28" customFormat="1" ht="61.5" customHeight="1">
      <c r="A33" s="44" t="s">
        <v>84</v>
      </c>
      <c r="B33" s="74"/>
      <c r="C33" s="4"/>
      <c r="D33" s="4"/>
      <c r="E33" s="5">
        <f t="shared" si="3"/>
        <v>0</v>
      </c>
      <c r="F33" s="5">
        <f t="shared" si="4"/>
        <v>0</v>
      </c>
      <c r="G33" s="4"/>
      <c r="H33" s="4"/>
      <c r="I33" s="4"/>
      <c r="J33" s="4"/>
      <c r="K33" s="4"/>
      <c r="L33" s="4"/>
      <c r="M33" s="5">
        <f>SUM(N33:R33)</f>
        <v>0</v>
      </c>
      <c r="N33" s="4"/>
      <c r="O33" s="4"/>
      <c r="P33" s="4"/>
      <c r="Q33" s="4"/>
      <c r="R33" s="4"/>
      <c r="S33" s="4"/>
      <c r="T33" s="4"/>
      <c r="U33" s="5">
        <v>34400</v>
      </c>
      <c r="V33" s="4"/>
      <c r="W33" s="4"/>
      <c r="X33" s="4"/>
      <c r="Y33" s="5">
        <f>X33+W33+V33+U33+T33+F33+D33+C33</f>
        <v>34400</v>
      </c>
      <c r="Z33" s="29"/>
      <c r="AB33" s="1"/>
      <c r="AC33" s="33"/>
      <c r="AD33" s="27">
        <f t="shared" si="5"/>
        <v>34400</v>
      </c>
    </row>
    <row r="34" spans="1:30" s="49" customFormat="1" ht="48" customHeight="1">
      <c r="A34" s="46" t="s">
        <v>39</v>
      </c>
      <c r="B34" s="75"/>
      <c r="C34" s="51">
        <f>C33-C32</f>
        <v>0</v>
      </c>
      <c r="D34" s="51">
        <f aca="true" t="shared" si="12" ref="D34:AD34">D33-D32</f>
        <v>0</v>
      </c>
      <c r="E34" s="51">
        <f>E33-E32</f>
        <v>0</v>
      </c>
      <c r="F34" s="51">
        <f>F33-F32</f>
        <v>0</v>
      </c>
      <c r="G34" s="51">
        <f t="shared" si="12"/>
        <v>0</v>
      </c>
      <c r="H34" s="51">
        <f t="shared" si="12"/>
        <v>0</v>
      </c>
      <c r="I34" s="51">
        <f t="shared" si="12"/>
        <v>0</v>
      </c>
      <c r="J34" s="51">
        <f t="shared" si="12"/>
        <v>0</v>
      </c>
      <c r="K34" s="51">
        <f t="shared" si="12"/>
        <v>0</v>
      </c>
      <c r="L34" s="51">
        <f t="shared" si="12"/>
        <v>0</v>
      </c>
      <c r="M34" s="51">
        <f t="shared" si="12"/>
        <v>0</v>
      </c>
      <c r="N34" s="51">
        <f t="shared" si="12"/>
        <v>0</v>
      </c>
      <c r="O34" s="51">
        <f t="shared" si="12"/>
        <v>0</v>
      </c>
      <c r="P34" s="51">
        <f t="shared" si="12"/>
        <v>0</v>
      </c>
      <c r="Q34" s="51">
        <f t="shared" si="12"/>
        <v>0</v>
      </c>
      <c r="R34" s="51">
        <f t="shared" si="12"/>
        <v>0</v>
      </c>
      <c r="S34" s="51">
        <f t="shared" si="12"/>
        <v>0</v>
      </c>
      <c r="T34" s="51">
        <f t="shared" si="12"/>
        <v>0</v>
      </c>
      <c r="U34" s="51">
        <f t="shared" si="12"/>
        <v>0</v>
      </c>
      <c r="V34" s="51">
        <f t="shared" si="12"/>
        <v>0</v>
      </c>
      <c r="W34" s="51">
        <f t="shared" si="12"/>
        <v>0</v>
      </c>
      <c r="X34" s="51">
        <f t="shared" si="12"/>
        <v>0</v>
      </c>
      <c r="Y34" s="51">
        <f t="shared" si="12"/>
        <v>0</v>
      </c>
      <c r="Z34" s="51">
        <f t="shared" si="12"/>
        <v>0</v>
      </c>
      <c r="AA34" s="51">
        <f t="shared" si="12"/>
        <v>0</v>
      </c>
      <c r="AB34" s="51">
        <f t="shared" si="12"/>
        <v>0</v>
      </c>
      <c r="AC34" s="51">
        <f t="shared" si="12"/>
        <v>0</v>
      </c>
      <c r="AD34" s="51">
        <f t="shared" si="12"/>
        <v>0</v>
      </c>
    </row>
    <row r="35" spans="1:30" s="64" customFormat="1" ht="24" customHeight="1">
      <c r="A35" s="63">
        <v>1</v>
      </c>
      <c r="B35" s="65">
        <v>2</v>
      </c>
      <c r="C35" s="66">
        <v>3</v>
      </c>
      <c r="D35" s="66">
        <v>4</v>
      </c>
      <c r="E35" s="63">
        <v>5</v>
      </c>
      <c r="F35" s="65">
        <v>6</v>
      </c>
      <c r="G35" s="66">
        <v>7</v>
      </c>
      <c r="H35" s="66">
        <v>8</v>
      </c>
      <c r="I35" s="63">
        <v>9</v>
      </c>
      <c r="J35" s="65">
        <v>10</v>
      </c>
      <c r="K35" s="66">
        <v>11</v>
      </c>
      <c r="L35" s="66">
        <v>12</v>
      </c>
      <c r="M35" s="63">
        <v>13</v>
      </c>
      <c r="N35" s="65">
        <v>14</v>
      </c>
      <c r="O35" s="66">
        <v>15</v>
      </c>
      <c r="P35" s="66">
        <v>16</v>
      </c>
      <c r="Q35" s="63">
        <v>17</v>
      </c>
      <c r="R35" s="65">
        <v>18</v>
      </c>
      <c r="S35" s="66">
        <v>19</v>
      </c>
      <c r="T35" s="66">
        <v>20</v>
      </c>
      <c r="U35" s="63">
        <v>21</v>
      </c>
      <c r="V35" s="65">
        <v>22</v>
      </c>
      <c r="W35" s="66">
        <v>23</v>
      </c>
      <c r="X35" s="66">
        <v>24</v>
      </c>
      <c r="Y35" s="63">
        <v>25</v>
      </c>
      <c r="Z35" s="65">
        <v>26</v>
      </c>
      <c r="AA35" s="66">
        <v>27</v>
      </c>
      <c r="AB35" s="66">
        <v>28</v>
      </c>
      <c r="AC35" s="63">
        <v>29</v>
      </c>
      <c r="AD35" s="65">
        <v>30</v>
      </c>
    </row>
    <row r="36" spans="1:30" s="49" customFormat="1" ht="47.25" customHeight="1">
      <c r="A36" s="46" t="s">
        <v>54</v>
      </c>
      <c r="B36" s="79">
        <v>80000</v>
      </c>
      <c r="C36" s="51">
        <f>C38-C37</f>
        <v>-20252100</v>
      </c>
      <c r="D36" s="51">
        <f aca="true" t="shared" si="13" ref="D36:AD36">D38-D37</f>
        <v>-4426840</v>
      </c>
      <c r="E36" s="51">
        <f>E38-E37</f>
        <v>-24678940</v>
      </c>
      <c r="F36" s="51">
        <f>F38-F37</f>
        <v>-4215555</v>
      </c>
      <c r="G36" s="51">
        <f t="shared" si="13"/>
        <v>-355930</v>
      </c>
      <c r="H36" s="51">
        <f t="shared" si="13"/>
        <v>-522670</v>
      </c>
      <c r="I36" s="51">
        <f t="shared" si="13"/>
        <v>-138250</v>
      </c>
      <c r="J36" s="51">
        <f t="shared" si="13"/>
        <v>-106860</v>
      </c>
      <c r="K36" s="51">
        <f t="shared" si="13"/>
        <v>-4430</v>
      </c>
      <c r="L36" s="51">
        <f t="shared" si="13"/>
        <v>0</v>
      </c>
      <c r="M36" s="51">
        <f t="shared" si="13"/>
        <v>-3087415</v>
      </c>
      <c r="N36" s="51">
        <f t="shared" si="13"/>
        <v>-886525</v>
      </c>
      <c r="O36" s="51">
        <f t="shared" si="13"/>
        <v>-144355</v>
      </c>
      <c r="P36" s="51">
        <f t="shared" si="13"/>
        <v>-609735</v>
      </c>
      <c r="Q36" s="51">
        <f t="shared" si="13"/>
        <v>-1405000</v>
      </c>
      <c r="R36" s="51">
        <f t="shared" si="13"/>
        <v>-41800</v>
      </c>
      <c r="S36" s="51">
        <f t="shared" si="13"/>
        <v>0</v>
      </c>
      <c r="T36" s="51">
        <f t="shared" si="13"/>
        <v>0</v>
      </c>
      <c r="U36" s="51">
        <f t="shared" si="13"/>
        <v>-46240</v>
      </c>
      <c r="V36" s="51">
        <f t="shared" si="13"/>
        <v>-920</v>
      </c>
      <c r="W36" s="51">
        <f t="shared" si="13"/>
        <v>0</v>
      </c>
      <c r="X36" s="51">
        <f t="shared" si="13"/>
        <v>0</v>
      </c>
      <c r="Y36" s="51">
        <f t="shared" si="13"/>
        <v>-28941655</v>
      </c>
      <c r="Z36" s="51">
        <f t="shared" si="13"/>
        <v>0</v>
      </c>
      <c r="AA36" s="51">
        <f t="shared" si="13"/>
        <v>0</v>
      </c>
      <c r="AB36" s="51">
        <f t="shared" si="13"/>
        <v>0</v>
      </c>
      <c r="AC36" s="51">
        <f t="shared" si="13"/>
        <v>0</v>
      </c>
      <c r="AD36" s="51">
        <f t="shared" si="13"/>
        <v>-28941655</v>
      </c>
    </row>
    <row r="37" spans="1:30" s="28" customFormat="1" ht="43.5" customHeight="1">
      <c r="A37" s="44" t="s">
        <v>34</v>
      </c>
      <c r="B37" s="79"/>
      <c r="C37" s="4">
        <f>C39+C42+C45</f>
        <v>43677200</v>
      </c>
      <c r="D37" s="4">
        <f aca="true" t="shared" si="14" ref="D37:AD38">D39+D42+D45</f>
        <v>9580400</v>
      </c>
      <c r="E37" s="4">
        <f t="shared" si="14"/>
        <v>53257600</v>
      </c>
      <c r="F37" s="4">
        <f t="shared" si="14"/>
        <v>11993900</v>
      </c>
      <c r="G37" s="4">
        <f t="shared" si="14"/>
        <v>1087300</v>
      </c>
      <c r="H37" s="4">
        <f t="shared" si="14"/>
        <v>1514800</v>
      </c>
      <c r="I37" s="4">
        <f t="shared" si="14"/>
        <v>385000</v>
      </c>
      <c r="J37" s="4">
        <f t="shared" si="14"/>
        <v>338300</v>
      </c>
      <c r="K37" s="4">
        <f t="shared" si="14"/>
        <v>16300</v>
      </c>
      <c r="L37" s="4">
        <f t="shared" si="14"/>
        <v>0</v>
      </c>
      <c r="M37" s="4">
        <f t="shared" si="14"/>
        <v>8652200</v>
      </c>
      <c r="N37" s="4">
        <f t="shared" si="14"/>
        <v>2073900</v>
      </c>
      <c r="O37" s="4">
        <f t="shared" si="14"/>
        <v>386000</v>
      </c>
      <c r="P37" s="4">
        <f t="shared" si="14"/>
        <v>1755200</v>
      </c>
      <c r="Q37" s="4">
        <f t="shared" si="14"/>
        <v>4283500</v>
      </c>
      <c r="R37" s="4">
        <f t="shared" si="14"/>
        <v>153600</v>
      </c>
      <c r="S37" s="4">
        <f t="shared" si="14"/>
        <v>0</v>
      </c>
      <c r="T37" s="4">
        <f t="shared" si="14"/>
        <v>0</v>
      </c>
      <c r="U37" s="4">
        <f t="shared" si="14"/>
        <v>210700</v>
      </c>
      <c r="V37" s="4">
        <f t="shared" si="14"/>
        <v>2400</v>
      </c>
      <c r="W37" s="4">
        <f t="shared" si="14"/>
        <v>0</v>
      </c>
      <c r="X37" s="4">
        <f t="shared" si="14"/>
        <v>0</v>
      </c>
      <c r="Y37" s="4">
        <f t="shared" si="14"/>
        <v>65464600</v>
      </c>
      <c r="Z37" s="4">
        <f t="shared" si="14"/>
        <v>0</v>
      </c>
      <c r="AA37" s="4">
        <f t="shared" si="14"/>
        <v>0</v>
      </c>
      <c r="AB37" s="4">
        <f t="shared" si="14"/>
        <v>0</v>
      </c>
      <c r="AC37" s="4">
        <f t="shared" si="14"/>
        <v>100000</v>
      </c>
      <c r="AD37" s="4">
        <f t="shared" si="14"/>
        <v>65564600</v>
      </c>
    </row>
    <row r="38" spans="1:30" s="28" customFormat="1" ht="33" customHeight="1">
      <c r="A38" s="44" t="s">
        <v>46</v>
      </c>
      <c r="B38" s="79"/>
      <c r="C38" s="4">
        <f>C40+C43+C46</f>
        <v>23425100</v>
      </c>
      <c r="D38" s="4">
        <f t="shared" si="14"/>
        <v>5153560</v>
      </c>
      <c r="E38" s="4">
        <f t="shared" si="14"/>
        <v>28578660</v>
      </c>
      <c r="F38" s="4">
        <f t="shared" si="14"/>
        <v>7778345</v>
      </c>
      <c r="G38" s="4">
        <f t="shared" si="14"/>
        <v>731370</v>
      </c>
      <c r="H38" s="4">
        <f t="shared" si="14"/>
        <v>992130</v>
      </c>
      <c r="I38" s="4">
        <f t="shared" si="14"/>
        <v>246750</v>
      </c>
      <c r="J38" s="4">
        <f t="shared" si="14"/>
        <v>231440</v>
      </c>
      <c r="K38" s="4">
        <f t="shared" si="14"/>
        <v>11870</v>
      </c>
      <c r="L38" s="4">
        <f t="shared" si="14"/>
        <v>0</v>
      </c>
      <c r="M38" s="4">
        <f t="shared" si="14"/>
        <v>5564785</v>
      </c>
      <c r="N38" s="4">
        <f t="shared" si="14"/>
        <v>1187375</v>
      </c>
      <c r="O38" s="4">
        <f t="shared" si="14"/>
        <v>241645</v>
      </c>
      <c r="P38" s="4">
        <f t="shared" si="14"/>
        <v>1145465</v>
      </c>
      <c r="Q38" s="4">
        <f t="shared" si="14"/>
        <v>2878500</v>
      </c>
      <c r="R38" s="4">
        <f t="shared" si="14"/>
        <v>111800</v>
      </c>
      <c r="S38" s="4">
        <f t="shared" si="14"/>
        <v>0</v>
      </c>
      <c r="T38" s="4">
        <f t="shared" si="14"/>
        <v>0</v>
      </c>
      <c r="U38" s="4">
        <f t="shared" si="14"/>
        <v>164460</v>
      </c>
      <c r="V38" s="4">
        <f t="shared" si="14"/>
        <v>1480</v>
      </c>
      <c r="W38" s="4">
        <f t="shared" si="14"/>
        <v>0</v>
      </c>
      <c r="X38" s="4">
        <f t="shared" si="14"/>
        <v>0</v>
      </c>
      <c r="Y38" s="4">
        <f t="shared" si="14"/>
        <v>36522945</v>
      </c>
      <c r="Z38" s="4">
        <f t="shared" si="14"/>
        <v>0</v>
      </c>
      <c r="AA38" s="4">
        <f t="shared" si="14"/>
        <v>0</v>
      </c>
      <c r="AB38" s="4">
        <f t="shared" si="14"/>
        <v>0</v>
      </c>
      <c r="AC38" s="4">
        <f t="shared" si="14"/>
        <v>100000</v>
      </c>
      <c r="AD38" s="4">
        <f t="shared" si="14"/>
        <v>36622945</v>
      </c>
    </row>
    <row r="39" spans="1:30" s="28" customFormat="1" ht="52.5" customHeight="1">
      <c r="A39" s="44" t="s">
        <v>55</v>
      </c>
      <c r="B39" s="79">
        <v>80101</v>
      </c>
      <c r="C39" s="16">
        <v>31243000</v>
      </c>
      <c r="D39" s="17">
        <v>6874000</v>
      </c>
      <c r="E39" s="5">
        <f t="shared" si="3"/>
        <v>38117000</v>
      </c>
      <c r="F39" s="5">
        <f t="shared" si="4"/>
        <v>8635400</v>
      </c>
      <c r="G39" s="8">
        <v>589300</v>
      </c>
      <c r="H39" s="8">
        <v>1004800</v>
      </c>
      <c r="I39" s="8">
        <v>385000</v>
      </c>
      <c r="J39" s="8">
        <v>116800</v>
      </c>
      <c r="K39" s="8">
        <v>10800</v>
      </c>
      <c r="L39" s="8"/>
      <c r="M39" s="5">
        <f>SUM(N39:R39)</f>
        <v>6528700</v>
      </c>
      <c r="N39" s="8">
        <v>1388400</v>
      </c>
      <c r="O39" s="8">
        <v>363000</v>
      </c>
      <c r="P39" s="8">
        <v>1533700</v>
      </c>
      <c r="Q39" s="8">
        <v>3240000</v>
      </c>
      <c r="R39" s="8">
        <v>3600</v>
      </c>
      <c r="S39" s="8"/>
      <c r="T39" s="8"/>
      <c r="U39" s="8">
        <v>115700</v>
      </c>
      <c r="V39" s="8"/>
      <c r="W39" s="8"/>
      <c r="X39" s="8"/>
      <c r="Y39" s="5">
        <f>X39+W39+V39+U39+T39+F39+D39+C39</f>
        <v>46868100</v>
      </c>
      <c r="Z39" s="34"/>
      <c r="AA39" s="35"/>
      <c r="AB39" s="9"/>
      <c r="AC39" s="33"/>
      <c r="AD39" s="27">
        <f t="shared" si="5"/>
        <v>46868100</v>
      </c>
    </row>
    <row r="40" spans="1:30" s="28" customFormat="1" ht="49.5" customHeight="1">
      <c r="A40" s="44" t="s">
        <v>56</v>
      </c>
      <c r="B40" s="79"/>
      <c r="C40" s="16">
        <v>16853000</v>
      </c>
      <c r="D40" s="17">
        <v>3707660</v>
      </c>
      <c r="E40" s="5">
        <f t="shared" si="3"/>
        <v>20560660</v>
      </c>
      <c r="F40" s="5">
        <f t="shared" si="4"/>
        <v>5534365</v>
      </c>
      <c r="G40" s="8">
        <v>377680</v>
      </c>
      <c r="H40" s="8">
        <v>643970</v>
      </c>
      <c r="I40" s="8">
        <v>246750</v>
      </c>
      <c r="J40" s="8">
        <v>74850</v>
      </c>
      <c r="K40" s="8">
        <v>6920</v>
      </c>
      <c r="L40" s="8"/>
      <c r="M40" s="5">
        <f>SUM(N40:R40)</f>
        <v>4184195</v>
      </c>
      <c r="N40" s="8">
        <v>889815</v>
      </c>
      <c r="O40" s="8">
        <v>232645</v>
      </c>
      <c r="P40" s="8">
        <v>982935</v>
      </c>
      <c r="Q40" s="8">
        <v>2076500</v>
      </c>
      <c r="R40" s="8">
        <v>2300</v>
      </c>
      <c r="S40" s="8"/>
      <c r="T40" s="8"/>
      <c r="U40" s="8">
        <v>74150</v>
      </c>
      <c r="V40" s="8"/>
      <c r="W40" s="8"/>
      <c r="X40" s="8"/>
      <c r="Y40" s="5">
        <f>X40+W40+V40+U40+T40+F40+D40+C40</f>
        <v>26169175</v>
      </c>
      <c r="Z40" s="34"/>
      <c r="AA40" s="35"/>
      <c r="AB40" s="9"/>
      <c r="AC40" s="33"/>
      <c r="AD40" s="27">
        <f t="shared" si="5"/>
        <v>26169175</v>
      </c>
    </row>
    <row r="41" spans="1:30" s="49" customFormat="1" ht="39" customHeight="1">
      <c r="A41" s="46" t="s">
        <v>39</v>
      </c>
      <c r="B41" s="79"/>
      <c r="C41" s="53">
        <f>C40-C39</f>
        <v>-14390000</v>
      </c>
      <c r="D41" s="53">
        <f aca="true" t="shared" si="15" ref="D41:AD41">D40-D39</f>
        <v>-3166340</v>
      </c>
      <c r="E41" s="53">
        <f>E40-E39</f>
        <v>-17556340</v>
      </c>
      <c r="F41" s="53">
        <f>F40-F39</f>
        <v>-3101035</v>
      </c>
      <c r="G41" s="53">
        <f t="shared" si="15"/>
        <v>-211620</v>
      </c>
      <c r="H41" s="53">
        <f t="shared" si="15"/>
        <v>-360830</v>
      </c>
      <c r="I41" s="53">
        <f t="shared" si="15"/>
        <v>-138250</v>
      </c>
      <c r="J41" s="53">
        <f t="shared" si="15"/>
        <v>-41950</v>
      </c>
      <c r="K41" s="53">
        <f t="shared" si="15"/>
        <v>-3880</v>
      </c>
      <c r="L41" s="53">
        <f t="shared" si="15"/>
        <v>0</v>
      </c>
      <c r="M41" s="53">
        <f t="shared" si="15"/>
        <v>-2344505</v>
      </c>
      <c r="N41" s="53">
        <f t="shared" si="15"/>
        <v>-498585</v>
      </c>
      <c r="O41" s="53">
        <f t="shared" si="15"/>
        <v>-130355</v>
      </c>
      <c r="P41" s="53">
        <f t="shared" si="15"/>
        <v>-550765</v>
      </c>
      <c r="Q41" s="53">
        <f t="shared" si="15"/>
        <v>-1163500</v>
      </c>
      <c r="R41" s="53">
        <f t="shared" si="15"/>
        <v>-1300</v>
      </c>
      <c r="S41" s="53">
        <f t="shared" si="15"/>
        <v>0</v>
      </c>
      <c r="T41" s="53">
        <f t="shared" si="15"/>
        <v>0</v>
      </c>
      <c r="U41" s="53">
        <f t="shared" si="15"/>
        <v>-41550</v>
      </c>
      <c r="V41" s="53">
        <f t="shared" si="15"/>
        <v>0</v>
      </c>
      <c r="W41" s="53">
        <f t="shared" si="15"/>
        <v>0</v>
      </c>
      <c r="X41" s="53">
        <f t="shared" si="15"/>
        <v>0</v>
      </c>
      <c r="Y41" s="53">
        <f t="shared" si="15"/>
        <v>-20698925</v>
      </c>
      <c r="Z41" s="53">
        <f t="shared" si="15"/>
        <v>0</v>
      </c>
      <c r="AA41" s="53">
        <f t="shared" si="15"/>
        <v>0</v>
      </c>
      <c r="AB41" s="53">
        <f t="shared" si="15"/>
        <v>0</v>
      </c>
      <c r="AC41" s="53">
        <f t="shared" si="15"/>
        <v>0</v>
      </c>
      <c r="AD41" s="53">
        <f t="shared" si="15"/>
        <v>-20698925</v>
      </c>
    </row>
    <row r="42" spans="1:30" s="28" customFormat="1" ht="35.25" customHeight="1">
      <c r="A42" s="15" t="s">
        <v>57</v>
      </c>
      <c r="B42" s="79">
        <v>80800</v>
      </c>
      <c r="C42" s="5">
        <v>12434200</v>
      </c>
      <c r="D42" s="5">
        <v>2706400</v>
      </c>
      <c r="E42" s="5">
        <f t="shared" si="3"/>
        <v>15140600</v>
      </c>
      <c r="F42" s="5">
        <f t="shared" si="4"/>
        <v>3358500</v>
      </c>
      <c r="G42" s="5">
        <v>498000</v>
      </c>
      <c r="H42" s="5">
        <v>510000</v>
      </c>
      <c r="I42" s="5"/>
      <c r="J42" s="5">
        <v>221500</v>
      </c>
      <c r="K42" s="5">
        <v>5500</v>
      </c>
      <c r="L42" s="5"/>
      <c r="M42" s="5">
        <f>SUM(N42:R42)</f>
        <v>2123500</v>
      </c>
      <c r="N42" s="5">
        <v>685500</v>
      </c>
      <c r="O42" s="5">
        <v>23000</v>
      </c>
      <c r="P42" s="5">
        <v>221500</v>
      </c>
      <c r="Q42" s="5">
        <v>1043500</v>
      </c>
      <c r="R42" s="5">
        <v>150000</v>
      </c>
      <c r="S42" s="5"/>
      <c r="T42" s="5"/>
      <c r="U42" s="5">
        <v>30000</v>
      </c>
      <c r="V42" s="5">
        <v>2400</v>
      </c>
      <c r="W42" s="5"/>
      <c r="X42" s="5"/>
      <c r="Y42" s="5">
        <f>X42+W42+V42+U42+T42+F42+D42+C42</f>
        <v>18531500</v>
      </c>
      <c r="Z42" s="29"/>
      <c r="AB42" s="1"/>
      <c r="AC42" s="36">
        <v>100000</v>
      </c>
      <c r="AD42" s="27">
        <f>Y42+AC42</f>
        <v>18631500</v>
      </c>
    </row>
    <row r="43" spans="1:30" s="28" customFormat="1" ht="51.75" customHeight="1">
      <c r="A43" s="15" t="s">
        <v>58</v>
      </c>
      <c r="B43" s="79"/>
      <c r="C43" s="5">
        <v>6572100</v>
      </c>
      <c r="D43" s="5">
        <v>1445900</v>
      </c>
      <c r="E43" s="5">
        <f t="shared" si="3"/>
        <v>8018000</v>
      </c>
      <c r="F43" s="5">
        <f t="shared" si="4"/>
        <v>2243980</v>
      </c>
      <c r="G43" s="5">
        <v>353690</v>
      </c>
      <c r="H43" s="5">
        <v>348160</v>
      </c>
      <c r="I43" s="5"/>
      <c r="J43" s="5">
        <v>156590</v>
      </c>
      <c r="K43" s="5">
        <v>4950</v>
      </c>
      <c r="L43" s="5"/>
      <c r="M43" s="5">
        <f>SUM(N43:R43)</f>
        <v>1380590</v>
      </c>
      <c r="N43" s="5">
        <v>297560</v>
      </c>
      <c r="O43" s="5">
        <v>9000</v>
      </c>
      <c r="P43" s="5">
        <v>162530</v>
      </c>
      <c r="Q43" s="5">
        <v>802000</v>
      </c>
      <c r="R43" s="5">
        <v>109500</v>
      </c>
      <c r="S43" s="5"/>
      <c r="T43" s="5"/>
      <c r="U43" s="5">
        <v>25310</v>
      </c>
      <c r="V43" s="5">
        <v>1480</v>
      </c>
      <c r="W43" s="5"/>
      <c r="X43" s="5"/>
      <c r="Y43" s="5">
        <f>X43+W43+V43+U43+T43+F43+D43+C43</f>
        <v>10288770</v>
      </c>
      <c r="Z43" s="29"/>
      <c r="AB43" s="1"/>
      <c r="AC43" s="36">
        <v>100000</v>
      </c>
      <c r="AD43" s="27">
        <f>Y43+AC43</f>
        <v>10388770</v>
      </c>
    </row>
    <row r="44" spans="1:30" s="49" customFormat="1" ht="38.25" customHeight="1">
      <c r="A44" s="52" t="s">
        <v>39</v>
      </c>
      <c r="B44" s="79"/>
      <c r="C44" s="14">
        <f>C43-C42</f>
        <v>-5862100</v>
      </c>
      <c r="D44" s="14">
        <f aca="true" t="shared" si="16" ref="D44:AD44">D43-D42</f>
        <v>-1260500</v>
      </c>
      <c r="E44" s="14">
        <f>E43-E42</f>
        <v>-7122600</v>
      </c>
      <c r="F44" s="14">
        <f>F43-F42</f>
        <v>-1114520</v>
      </c>
      <c r="G44" s="14">
        <f t="shared" si="16"/>
        <v>-144310</v>
      </c>
      <c r="H44" s="14">
        <f t="shared" si="16"/>
        <v>-161840</v>
      </c>
      <c r="I44" s="14">
        <f t="shared" si="16"/>
        <v>0</v>
      </c>
      <c r="J44" s="14">
        <f t="shared" si="16"/>
        <v>-64910</v>
      </c>
      <c r="K44" s="14">
        <f t="shared" si="16"/>
        <v>-550</v>
      </c>
      <c r="L44" s="14">
        <f t="shared" si="16"/>
        <v>0</v>
      </c>
      <c r="M44" s="14">
        <f t="shared" si="16"/>
        <v>-742910</v>
      </c>
      <c r="N44" s="14">
        <f t="shared" si="16"/>
        <v>-387940</v>
      </c>
      <c r="O44" s="14">
        <f t="shared" si="16"/>
        <v>-14000</v>
      </c>
      <c r="P44" s="14">
        <f t="shared" si="16"/>
        <v>-58970</v>
      </c>
      <c r="Q44" s="14">
        <f t="shared" si="16"/>
        <v>-241500</v>
      </c>
      <c r="R44" s="14">
        <f t="shared" si="16"/>
        <v>-40500</v>
      </c>
      <c r="S44" s="14">
        <f t="shared" si="16"/>
        <v>0</v>
      </c>
      <c r="T44" s="14">
        <f t="shared" si="16"/>
        <v>0</v>
      </c>
      <c r="U44" s="14">
        <f t="shared" si="16"/>
        <v>-4690</v>
      </c>
      <c r="V44" s="14">
        <f t="shared" si="16"/>
        <v>-920</v>
      </c>
      <c r="W44" s="14">
        <f t="shared" si="16"/>
        <v>0</v>
      </c>
      <c r="X44" s="14">
        <f t="shared" si="16"/>
        <v>0</v>
      </c>
      <c r="Y44" s="14">
        <f t="shared" si="16"/>
        <v>-8242730</v>
      </c>
      <c r="Z44" s="14">
        <f t="shared" si="16"/>
        <v>0</v>
      </c>
      <c r="AA44" s="14">
        <f t="shared" si="16"/>
        <v>0</v>
      </c>
      <c r="AB44" s="14">
        <f t="shared" si="16"/>
        <v>0</v>
      </c>
      <c r="AC44" s="14">
        <f t="shared" si="16"/>
        <v>0</v>
      </c>
      <c r="AD44" s="14">
        <f t="shared" si="16"/>
        <v>-8242730</v>
      </c>
    </row>
    <row r="45" spans="1:30" s="28" customFormat="1" ht="61.5" customHeight="1">
      <c r="A45" s="15" t="s">
        <v>59</v>
      </c>
      <c r="B45" s="79">
        <v>81002</v>
      </c>
      <c r="C45" s="5"/>
      <c r="D45" s="5"/>
      <c r="E45" s="5">
        <f t="shared" si="3"/>
        <v>0</v>
      </c>
      <c r="F45" s="5">
        <f t="shared" si="4"/>
        <v>0</v>
      </c>
      <c r="G45" s="5"/>
      <c r="H45" s="5"/>
      <c r="I45" s="5"/>
      <c r="J45" s="5"/>
      <c r="K45" s="5"/>
      <c r="L45" s="5"/>
      <c r="M45" s="5">
        <f>SUM(N45:R45)</f>
        <v>0</v>
      </c>
      <c r="N45" s="5"/>
      <c r="O45" s="5"/>
      <c r="P45" s="5"/>
      <c r="Q45" s="5"/>
      <c r="R45" s="5"/>
      <c r="S45" s="5"/>
      <c r="T45" s="5"/>
      <c r="U45" s="5">
        <v>65000</v>
      </c>
      <c r="V45" s="5"/>
      <c r="W45" s="5"/>
      <c r="X45" s="5"/>
      <c r="Y45" s="5">
        <f>X45+W45+V45+U45+T45+F45+D45+C45</f>
        <v>65000</v>
      </c>
      <c r="Z45" s="29"/>
      <c r="AB45" s="1"/>
      <c r="AC45" s="33"/>
      <c r="AD45" s="27">
        <f t="shared" si="5"/>
        <v>65000</v>
      </c>
    </row>
    <row r="46" spans="1:30" s="28" customFormat="1" ht="58.5" customHeight="1">
      <c r="A46" s="15" t="s">
        <v>60</v>
      </c>
      <c r="B46" s="79"/>
      <c r="C46" s="5"/>
      <c r="D46" s="5"/>
      <c r="E46" s="5">
        <f t="shared" si="3"/>
        <v>0</v>
      </c>
      <c r="F46" s="5">
        <f t="shared" si="4"/>
        <v>0</v>
      </c>
      <c r="G46" s="5"/>
      <c r="H46" s="5"/>
      <c r="I46" s="5"/>
      <c r="J46" s="5"/>
      <c r="K46" s="5"/>
      <c r="L46" s="5"/>
      <c r="M46" s="5">
        <f>SUM(N46:R46)</f>
        <v>0</v>
      </c>
      <c r="N46" s="5"/>
      <c r="O46" s="5"/>
      <c r="P46" s="5"/>
      <c r="Q46" s="5"/>
      <c r="R46" s="5"/>
      <c r="S46" s="5"/>
      <c r="T46" s="5"/>
      <c r="U46" s="5">
        <v>65000</v>
      </c>
      <c r="V46" s="5"/>
      <c r="W46" s="5"/>
      <c r="X46" s="5"/>
      <c r="Y46" s="5">
        <f>X46+W46+V46+U46+T46+F46+D46+C46</f>
        <v>65000</v>
      </c>
      <c r="Z46" s="29"/>
      <c r="AB46" s="1"/>
      <c r="AC46" s="33"/>
      <c r="AD46" s="27">
        <f t="shared" si="5"/>
        <v>65000</v>
      </c>
    </row>
    <row r="47" spans="1:30" s="49" customFormat="1" ht="33" customHeight="1">
      <c r="A47" s="52" t="s">
        <v>39</v>
      </c>
      <c r="B47" s="79"/>
      <c r="C47" s="14">
        <f>C46-C45</f>
        <v>0</v>
      </c>
      <c r="D47" s="14">
        <f aca="true" t="shared" si="17" ref="D47:AD47">D46-D45</f>
        <v>0</v>
      </c>
      <c r="E47" s="14">
        <f>E46-E45</f>
        <v>0</v>
      </c>
      <c r="F47" s="14">
        <f>F46-F45</f>
        <v>0</v>
      </c>
      <c r="G47" s="14">
        <f t="shared" si="17"/>
        <v>0</v>
      </c>
      <c r="H47" s="14">
        <f t="shared" si="17"/>
        <v>0</v>
      </c>
      <c r="I47" s="14">
        <f t="shared" si="17"/>
        <v>0</v>
      </c>
      <c r="J47" s="14">
        <f t="shared" si="17"/>
        <v>0</v>
      </c>
      <c r="K47" s="14">
        <f t="shared" si="17"/>
        <v>0</v>
      </c>
      <c r="L47" s="14">
        <f t="shared" si="17"/>
        <v>0</v>
      </c>
      <c r="M47" s="14">
        <f t="shared" si="17"/>
        <v>0</v>
      </c>
      <c r="N47" s="14">
        <f t="shared" si="17"/>
        <v>0</v>
      </c>
      <c r="O47" s="14">
        <f t="shared" si="17"/>
        <v>0</v>
      </c>
      <c r="P47" s="14">
        <f t="shared" si="17"/>
        <v>0</v>
      </c>
      <c r="Q47" s="14">
        <f t="shared" si="17"/>
        <v>0</v>
      </c>
      <c r="R47" s="14">
        <f t="shared" si="17"/>
        <v>0</v>
      </c>
      <c r="S47" s="14">
        <f t="shared" si="17"/>
        <v>0</v>
      </c>
      <c r="T47" s="14">
        <f t="shared" si="17"/>
        <v>0</v>
      </c>
      <c r="U47" s="14">
        <f t="shared" si="17"/>
        <v>0</v>
      </c>
      <c r="V47" s="14">
        <f t="shared" si="17"/>
        <v>0</v>
      </c>
      <c r="W47" s="14">
        <f t="shared" si="17"/>
        <v>0</v>
      </c>
      <c r="X47" s="14">
        <f t="shared" si="17"/>
        <v>0</v>
      </c>
      <c r="Y47" s="14">
        <f t="shared" si="17"/>
        <v>0</v>
      </c>
      <c r="Z47" s="14">
        <f t="shared" si="17"/>
        <v>0</v>
      </c>
      <c r="AA47" s="14">
        <f t="shared" si="17"/>
        <v>0</v>
      </c>
      <c r="AB47" s="14">
        <f t="shared" si="17"/>
        <v>0</v>
      </c>
      <c r="AC47" s="14">
        <f t="shared" si="17"/>
        <v>0</v>
      </c>
      <c r="AD47" s="14">
        <f t="shared" si="17"/>
        <v>0</v>
      </c>
    </row>
    <row r="48" spans="1:30" s="49" customFormat="1" ht="46.5" customHeight="1">
      <c r="A48" s="52" t="s">
        <v>77</v>
      </c>
      <c r="B48" s="73">
        <v>90000</v>
      </c>
      <c r="C48" s="14">
        <f>C50-C49</f>
        <v>-1894000</v>
      </c>
      <c r="D48" s="14">
        <f aca="true" t="shared" si="18" ref="D48:AD48">D50-D49</f>
        <v>-416700</v>
      </c>
      <c r="E48" s="14">
        <f t="shared" si="18"/>
        <v>-2310700</v>
      </c>
      <c r="F48" s="14">
        <f t="shared" si="18"/>
        <v>-56066</v>
      </c>
      <c r="G48" s="14">
        <f t="shared" si="18"/>
        <v>-14295</v>
      </c>
      <c r="H48" s="14">
        <f t="shared" si="18"/>
        <v>0</v>
      </c>
      <c r="I48" s="14">
        <f t="shared" si="18"/>
        <v>0</v>
      </c>
      <c r="J48" s="14">
        <f t="shared" si="18"/>
        <v>-27370</v>
      </c>
      <c r="K48" s="14">
        <f t="shared" si="18"/>
        <v>-467</v>
      </c>
      <c r="L48" s="14">
        <f t="shared" si="18"/>
        <v>0</v>
      </c>
      <c r="M48" s="14">
        <f t="shared" si="18"/>
        <v>-13934</v>
      </c>
      <c r="N48" s="14">
        <f t="shared" si="18"/>
        <v>-7400</v>
      </c>
      <c r="O48" s="14">
        <f t="shared" si="18"/>
        <v>-600</v>
      </c>
      <c r="P48" s="14">
        <f t="shared" si="18"/>
        <v>-5934</v>
      </c>
      <c r="Q48" s="14">
        <f t="shared" si="18"/>
        <v>0</v>
      </c>
      <c r="R48" s="14">
        <f t="shared" si="18"/>
        <v>0</v>
      </c>
      <c r="S48" s="14">
        <f t="shared" si="18"/>
        <v>0</v>
      </c>
      <c r="T48" s="14">
        <f t="shared" si="18"/>
        <v>0</v>
      </c>
      <c r="U48" s="14">
        <f t="shared" si="18"/>
        <v>0</v>
      </c>
      <c r="V48" s="14">
        <f t="shared" si="18"/>
        <v>-33</v>
      </c>
      <c r="W48" s="14">
        <f t="shared" si="18"/>
        <v>0</v>
      </c>
      <c r="X48" s="14">
        <f t="shared" si="18"/>
        <v>0</v>
      </c>
      <c r="Y48" s="14">
        <f t="shared" si="18"/>
        <v>-2366799</v>
      </c>
      <c r="Z48" s="14">
        <f t="shared" si="18"/>
        <v>0</v>
      </c>
      <c r="AA48" s="14">
        <f t="shared" si="18"/>
        <v>0</v>
      </c>
      <c r="AB48" s="14">
        <f t="shared" si="18"/>
        <v>0</v>
      </c>
      <c r="AC48" s="14">
        <f t="shared" si="18"/>
        <v>0</v>
      </c>
      <c r="AD48" s="14">
        <f t="shared" si="18"/>
        <v>-2366799</v>
      </c>
    </row>
    <row r="49" spans="1:30" s="28" customFormat="1" ht="43.5" customHeight="1">
      <c r="A49" s="15" t="s">
        <v>78</v>
      </c>
      <c r="B49" s="74"/>
      <c r="C49" s="5">
        <f>C51+C52+C53+C54+C55+C56+C57+C58+C61+C62+C63</f>
        <v>4930982</v>
      </c>
      <c r="D49" s="5">
        <f aca="true" t="shared" si="19" ref="D49:AD49">D51+D52+D53+D54+D55+D56+D57+D58+D61+D62+D63</f>
        <v>1077700</v>
      </c>
      <c r="E49" s="5">
        <f t="shared" si="19"/>
        <v>6008682</v>
      </c>
      <c r="F49" s="5">
        <f t="shared" si="19"/>
        <v>246718</v>
      </c>
      <c r="G49" s="5">
        <f t="shared" si="19"/>
        <v>70830</v>
      </c>
      <c r="H49" s="5">
        <f t="shared" si="19"/>
        <v>0</v>
      </c>
      <c r="I49" s="5">
        <f t="shared" si="19"/>
        <v>0</v>
      </c>
      <c r="J49" s="5">
        <f t="shared" si="19"/>
        <v>108210</v>
      </c>
      <c r="K49" s="5">
        <f t="shared" si="19"/>
        <v>5460</v>
      </c>
      <c r="L49" s="5">
        <f t="shared" si="19"/>
        <v>0</v>
      </c>
      <c r="M49" s="5">
        <f t="shared" si="19"/>
        <v>62218</v>
      </c>
      <c r="N49" s="5">
        <f t="shared" si="19"/>
        <v>31900</v>
      </c>
      <c r="O49" s="5">
        <f t="shared" si="19"/>
        <v>2144</v>
      </c>
      <c r="P49" s="5">
        <f t="shared" si="19"/>
        <v>20245</v>
      </c>
      <c r="Q49" s="5">
        <f t="shared" si="19"/>
        <v>7929</v>
      </c>
      <c r="R49" s="5">
        <f t="shared" si="19"/>
        <v>0</v>
      </c>
      <c r="S49" s="5">
        <f t="shared" si="19"/>
        <v>0</v>
      </c>
      <c r="T49" s="5">
        <f t="shared" si="19"/>
        <v>0</v>
      </c>
      <c r="U49" s="5">
        <f t="shared" si="19"/>
        <v>518100</v>
      </c>
      <c r="V49" s="5">
        <f t="shared" si="19"/>
        <v>100</v>
      </c>
      <c r="W49" s="5">
        <f t="shared" si="19"/>
        <v>0</v>
      </c>
      <c r="X49" s="5">
        <f t="shared" si="19"/>
        <v>0</v>
      </c>
      <c r="Y49" s="5">
        <f t="shared" si="19"/>
        <v>6773600</v>
      </c>
      <c r="Z49" s="5">
        <f t="shared" si="19"/>
        <v>0</v>
      </c>
      <c r="AA49" s="5">
        <f t="shared" si="19"/>
        <v>0</v>
      </c>
      <c r="AB49" s="5">
        <f t="shared" si="19"/>
        <v>0</v>
      </c>
      <c r="AC49" s="5">
        <f t="shared" si="19"/>
        <v>0</v>
      </c>
      <c r="AD49" s="5">
        <f t="shared" si="19"/>
        <v>6773600</v>
      </c>
    </row>
    <row r="50" spans="1:30" s="28" customFormat="1" ht="47.25" customHeight="1">
      <c r="A50" s="15" t="s">
        <v>79</v>
      </c>
      <c r="B50" s="75"/>
      <c r="C50" s="5">
        <f>C51+C52+C53+C54+C55+C56+C57+C59+C61+C62+C63</f>
        <v>3036982</v>
      </c>
      <c r="D50" s="5">
        <f aca="true" t="shared" si="20" ref="D50:AD50">D51+D52+D53+D54+D55+D56+D57+D59+D61+D62+D63</f>
        <v>661000</v>
      </c>
      <c r="E50" s="5">
        <f t="shared" si="20"/>
        <v>3697982</v>
      </c>
      <c r="F50" s="5">
        <f t="shared" si="20"/>
        <v>190652</v>
      </c>
      <c r="G50" s="5">
        <f t="shared" si="20"/>
        <v>56535</v>
      </c>
      <c r="H50" s="5">
        <f t="shared" si="20"/>
        <v>0</v>
      </c>
      <c r="I50" s="5">
        <f t="shared" si="20"/>
        <v>0</v>
      </c>
      <c r="J50" s="5">
        <f t="shared" si="20"/>
        <v>80840</v>
      </c>
      <c r="K50" s="5">
        <f t="shared" si="20"/>
        <v>4993</v>
      </c>
      <c r="L50" s="5">
        <f t="shared" si="20"/>
        <v>0</v>
      </c>
      <c r="M50" s="5">
        <f t="shared" si="20"/>
        <v>48284</v>
      </c>
      <c r="N50" s="5">
        <f t="shared" si="20"/>
        <v>24500</v>
      </c>
      <c r="O50" s="5">
        <f t="shared" si="20"/>
        <v>1544</v>
      </c>
      <c r="P50" s="5">
        <f t="shared" si="20"/>
        <v>14311</v>
      </c>
      <c r="Q50" s="5">
        <f t="shared" si="20"/>
        <v>7929</v>
      </c>
      <c r="R50" s="5">
        <f t="shared" si="20"/>
        <v>0</v>
      </c>
      <c r="S50" s="5">
        <f t="shared" si="20"/>
        <v>0</v>
      </c>
      <c r="T50" s="5">
        <f t="shared" si="20"/>
        <v>0</v>
      </c>
      <c r="U50" s="5">
        <f t="shared" si="20"/>
        <v>518100</v>
      </c>
      <c r="V50" s="5">
        <f t="shared" si="20"/>
        <v>67</v>
      </c>
      <c r="W50" s="5">
        <f t="shared" si="20"/>
        <v>0</v>
      </c>
      <c r="X50" s="5">
        <f t="shared" si="20"/>
        <v>0</v>
      </c>
      <c r="Y50" s="5">
        <f t="shared" si="20"/>
        <v>4406801</v>
      </c>
      <c r="Z50" s="5">
        <f t="shared" si="20"/>
        <v>0</v>
      </c>
      <c r="AA50" s="5">
        <f t="shared" si="20"/>
        <v>0</v>
      </c>
      <c r="AB50" s="5">
        <f t="shared" si="20"/>
        <v>0</v>
      </c>
      <c r="AC50" s="5">
        <f t="shared" si="20"/>
        <v>0</v>
      </c>
      <c r="AD50" s="5">
        <f t="shared" si="20"/>
        <v>4406801</v>
      </c>
    </row>
    <row r="51" spans="1:30" s="28" customFormat="1" ht="63" customHeight="1">
      <c r="A51" s="15" t="s">
        <v>21</v>
      </c>
      <c r="B51" s="3">
        <v>90412</v>
      </c>
      <c r="C51" s="5"/>
      <c r="D51" s="5"/>
      <c r="E51" s="5">
        <f t="shared" si="3"/>
        <v>0</v>
      </c>
      <c r="F51" s="5">
        <f t="shared" si="4"/>
        <v>500</v>
      </c>
      <c r="G51" s="5"/>
      <c r="H51" s="5"/>
      <c r="I51" s="5"/>
      <c r="J51" s="5">
        <v>500</v>
      </c>
      <c r="K51" s="5"/>
      <c r="L51" s="5"/>
      <c r="M51" s="5">
        <f aca="true" t="shared" si="21" ref="M51:M63">SUM(N51:R51)</f>
        <v>0</v>
      </c>
      <c r="N51" s="5"/>
      <c r="O51" s="5"/>
      <c r="P51" s="5"/>
      <c r="Q51" s="5"/>
      <c r="R51" s="5"/>
      <c r="S51" s="5"/>
      <c r="T51" s="5"/>
      <c r="U51" s="5">
        <v>299500</v>
      </c>
      <c r="V51" s="5"/>
      <c r="W51" s="5"/>
      <c r="X51" s="5"/>
      <c r="Y51" s="5">
        <f aca="true" t="shared" si="22" ref="Y51:Y63">X51+W51+V51+U51+T51+F51+D51+C51</f>
        <v>300000</v>
      </c>
      <c r="Z51" s="29"/>
      <c r="AB51" s="10"/>
      <c r="AC51" s="33"/>
      <c r="AD51" s="27">
        <f t="shared" si="5"/>
        <v>300000</v>
      </c>
    </row>
    <row r="52" spans="1:30" s="28" customFormat="1" ht="41.25" customHeight="1">
      <c r="A52" s="15" t="s">
        <v>10</v>
      </c>
      <c r="B52" s="3">
        <v>90802</v>
      </c>
      <c r="C52" s="5"/>
      <c r="D52" s="5"/>
      <c r="E52" s="5">
        <f t="shared" si="3"/>
        <v>0</v>
      </c>
      <c r="F52" s="5">
        <f t="shared" si="4"/>
        <v>28000</v>
      </c>
      <c r="G52" s="5">
        <v>18000</v>
      </c>
      <c r="H52" s="5"/>
      <c r="I52" s="5"/>
      <c r="J52" s="5">
        <v>10000</v>
      </c>
      <c r="K52" s="5"/>
      <c r="L52" s="5"/>
      <c r="M52" s="5">
        <f t="shared" si="21"/>
        <v>0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f t="shared" si="22"/>
        <v>28000</v>
      </c>
      <c r="Z52" s="29"/>
      <c r="AB52" s="10"/>
      <c r="AC52" s="33"/>
      <c r="AD52" s="27">
        <f t="shared" si="5"/>
        <v>28000</v>
      </c>
    </row>
    <row r="53" spans="1:30" s="28" customFormat="1" ht="40.5" customHeight="1">
      <c r="A53" s="15" t="s">
        <v>22</v>
      </c>
      <c r="B53" s="3">
        <v>91101</v>
      </c>
      <c r="C53" s="5">
        <v>468800</v>
      </c>
      <c r="D53" s="5">
        <v>103100</v>
      </c>
      <c r="E53" s="5">
        <f t="shared" si="3"/>
        <v>571900</v>
      </c>
      <c r="F53" s="5">
        <f t="shared" si="4"/>
        <v>16700</v>
      </c>
      <c r="G53" s="5">
        <v>1400</v>
      </c>
      <c r="H53" s="7"/>
      <c r="I53" s="5"/>
      <c r="J53" s="5">
        <v>3500</v>
      </c>
      <c r="K53" s="5"/>
      <c r="L53" s="5"/>
      <c r="M53" s="5">
        <f t="shared" si="21"/>
        <v>11800</v>
      </c>
      <c r="N53" s="5">
        <v>9700</v>
      </c>
      <c r="O53" s="5">
        <v>200</v>
      </c>
      <c r="P53" s="5">
        <v>1900</v>
      </c>
      <c r="Q53" s="5"/>
      <c r="R53" s="5"/>
      <c r="S53" s="5"/>
      <c r="T53" s="5"/>
      <c r="U53" s="5"/>
      <c r="V53" s="5"/>
      <c r="W53" s="5"/>
      <c r="X53" s="5"/>
      <c r="Y53" s="5">
        <f t="shared" si="22"/>
        <v>588600</v>
      </c>
      <c r="Z53" s="29"/>
      <c r="AB53" s="10"/>
      <c r="AC53" s="33"/>
      <c r="AD53" s="27">
        <f t="shared" si="5"/>
        <v>588600</v>
      </c>
    </row>
    <row r="54" spans="1:30" s="28" customFormat="1" ht="56.25" customHeight="1">
      <c r="A54" s="15" t="s">
        <v>23</v>
      </c>
      <c r="B54" s="3">
        <v>91102</v>
      </c>
      <c r="C54" s="5"/>
      <c r="D54" s="5"/>
      <c r="E54" s="5">
        <f t="shared" si="3"/>
        <v>0</v>
      </c>
      <c r="F54" s="5">
        <f t="shared" si="4"/>
        <v>2200</v>
      </c>
      <c r="G54" s="5"/>
      <c r="H54" s="5"/>
      <c r="I54" s="5"/>
      <c r="J54" s="5">
        <v>2200</v>
      </c>
      <c r="K54" s="5"/>
      <c r="L54" s="5"/>
      <c r="M54" s="5">
        <f t="shared" si="21"/>
        <v>0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f t="shared" si="22"/>
        <v>2200</v>
      </c>
      <c r="Z54" s="29"/>
      <c r="AB54" s="10"/>
      <c r="AC54" s="33"/>
      <c r="AD54" s="27">
        <f t="shared" si="5"/>
        <v>2200</v>
      </c>
    </row>
    <row r="55" spans="1:30" s="28" customFormat="1" ht="40.5" customHeight="1">
      <c r="A55" s="15" t="s">
        <v>29</v>
      </c>
      <c r="B55" s="3">
        <v>91103</v>
      </c>
      <c r="C55" s="5"/>
      <c r="D55" s="5"/>
      <c r="E55" s="5">
        <f t="shared" si="3"/>
        <v>0</v>
      </c>
      <c r="F55" s="5">
        <f t="shared" si="4"/>
        <v>5700</v>
      </c>
      <c r="G55" s="5">
        <v>2400</v>
      </c>
      <c r="H55" s="5"/>
      <c r="I55" s="5"/>
      <c r="J55" s="5">
        <v>1500</v>
      </c>
      <c r="K55" s="5">
        <v>1800</v>
      </c>
      <c r="L55" s="5"/>
      <c r="M55" s="5">
        <f t="shared" si="21"/>
        <v>0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f t="shared" si="22"/>
        <v>5700</v>
      </c>
      <c r="Z55" s="29"/>
      <c r="AB55" s="10"/>
      <c r="AC55" s="33"/>
      <c r="AD55" s="27">
        <f t="shared" si="5"/>
        <v>5700</v>
      </c>
    </row>
    <row r="56" spans="1:30" s="28" customFormat="1" ht="39" customHeight="1">
      <c r="A56" s="15" t="s">
        <v>27</v>
      </c>
      <c r="B56" s="3">
        <v>91104</v>
      </c>
      <c r="C56" s="5"/>
      <c r="D56" s="5"/>
      <c r="E56" s="5">
        <f t="shared" si="3"/>
        <v>0</v>
      </c>
      <c r="F56" s="5">
        <f t="shared" si="4"/>
        <v>1900</v>
      </c>
      <c r="G56" s="5">
        <v>1040</v>
      </c>
      <c r="H56" s="5"/>
      <c r="I56" s="5"/>
      <c r="J56" s="5"/>
      <c r="K56" s="5">
        <v>860</v>
      </c>
      <c r="L56" s="5"/>
      <c r="M56" s="5">
        <f t="shared" si="21"/>
        <v>0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f t="shared" si="22"/>
        <v>1900</v>
      </c>
      <c r="Z56" s="29"/>
      <c r="AB56" s="10"/>
      <c r="AC56" s="33"/>
      <c r="AD56" s="27">
        <f t="shared" si="5"/>
        <v>1900</v>
      </c>
    </row>
    <row r="57" spans="1:30" s="28" customFormat="1" ht="44.25" customHeight="1">
      <c r="A57" s="15" t="s">
        <v>26</v>
      </c>
      <c r="B57" s="3">
        <v>91107</v>
      </c>
      <c r="C57" s="5"/>
      <c r="D57" s="5"/>
      <c r="E57" s="5">
        <f t="shared" si="3"/>
        <v>0</v>
      </c>
      <c r="F57" s="5">
        <f t="shared" si="4"/>
        <v>5500</v>
      </c>
      <c r="G57" s="5">
        <v>5100</v>
      </c>
      <c r="H57" s="5"/>
      <c r="I57" s="5"/>
      <c r="J57" s="5"/>
      <c r="K57" s="5">
        <v>400</v>
      </c>
      <c r="L57" s="5"/>
      <c r="M57" s="5">
        <f t="shared" si="21"/>
        <v>0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f t="shared" si="22"/>
        <v>5500</v>
      </c>
      <c r="Z57" s="29"/>
      <c r="AB57" s="10"/>
      <c r="AC57" s="33"/>
      <c r="AD57" s="27">
        <f t="shared" si="5"/>
        <v>5500</v>
      </c>
    </row>
    <row r="58" spans="1:30" s="28" customFormat="1" ht="40.5" customHeight="1">
      <c r="A58" s="15" t="s">
        <v>75</v>
      </c>
      <c r="B58" s="73">
        <v>91204</v>
      </c>
      <c r="C58" s="5">
        <v>4370800</v>
      </c>
      <c r="D58" s="5">
        <v>961600</v>
      </c>
      <c r="E58" s="5">
        <f>C58+D58</f>
        <v>5332400</v>
      </c>
      <c r="F58" s="5">
        <f t="shared" si="4"/>
        <v>168200</v>
      </c>
      <c r="G58" s="5">
        <v>42890</v>
      </c>
      <c r="H58" s="5"/>
      <c r="I58" s="5"/>
      <c r="J58" s="5">
        <v>82110</v>
      </c>
      <c r="K58" s="5">
        <v>1400</v>
      </c>
      <c r="L58" s="5"/>
      <c r="M58" s="5">
        <f t="shared" si="21"/>
        <v>41800</v>
      </c>
      <c r="N58" s="5">
        <v>22200</v>
      </c>
      <c r="O58" s="5">
        <v>1800</v>
      </c>
      <c r="P58" s="5">
        <v>17800</v>
      </c>
      <c r="Q58" s="5"/>
      <c r="R58" s="5"/>
      <c r="S58" s="5"/>
      <c r="T58" s="5"/>
      <c r="U58" s="5"/>
      <c r="V58" s="5">
        <v>100</v>
      </c>
      <c r="W58" s="5"/>
      <c r="X58" s="5"/>
      <c r="Y58" s="5">
        <f t="shared" si="22"/>
        <v>5500700</v>
      </c>
      <c r="Z58" s="29"/>
      <c r="AB58" s="10"/>
      <c r="AC58" s="33"/>
      <c r="AD58" s="27">
        <f t="shared" si="5"/>
        <v>5500700</v>
      </c>
    </row>
    <row r="59" spans="1:30" s="28" customFormat="1" ht="64.5" customHeight="1">
      <c r="A59" s="15" t="s">
        <v>76</v>
      </c>
      <c r="B59" s="74"/>
      <c r="C59" s="5">
        <v>2476800</v>
      </c>
      <c r="D59" s="5">
        <v>544900</v>
      </c>
      <c r="E59" s="5">
        <f>C59+D59</f>
        <v>3021700</v>
      </c>
      <c r="F59" s="5">
        <f>G59+H59+I59+J59+K59+L59+M59+S59</f>
        <v>112134</v>
      </c>
      <c r="G59" s="5">
        <v>28595</v>
      </c>
      <c r="H59" s="5"/>
      <c r="I59" s="5"/>
      <c r="J59" s="5">
        <v>54740</v>
      </c>
      <c r="K59" s="5">
        <v>933</v>
      </c>
      <c r="L59" s="5"/>
      <c r="M59" s="5">
        <f>SUM(N59:R59)</f>
        <v>27866</v>
      </c>
      <c r="N59" s="5">
        <v>14800</v>
      </c>
      <c r="O59" s="5">
        <v>1200</v>
      </c>
      <c r="P59" s="5">
        <v>11866</v>
      </c>
      <c r="Q59" s="5"/>
      <c r="R59" s="5"/>
      <c r="S59" s="5"/>
      <c r="T59" s="5"/>
      <c r="U59" s="5"/>
      <c r="V59" s="5">
        <v>67</v>
      </c>
      <c r="W59" s="5"/>
      <c r="X59" s="5"/>
      <c r="Y59" s="5">
        <f>X59+W59+V59+U59+T59+F59+D59+C59</f>
        <v>3133901</v>
      </c>
      <c r="Z59" s="29"/>
      <c r="AB59" s="10"/>
      <c r="AC59" s="33"/>
      <c r="AD59" s="27">
        <f>Y59+AC59</f>
        <v>3133901</v>
      </c>
    </row>
    <row r="60" spans="1:30" s="49" customFormat="1" ht="36" customHeight="1">
      <c r="A60" s="52" t="s">
        <v>39</v>
      </c>
      <c r="B60" s="75"/>
      <c r="C60" s="14">
        <f>C59-C58</f>
        <v>-1894000</v>
      </c>
      <c r="D60" s="14">
        <f aca="true" t="shared" si="23" ref="D60:AD60">D59-D58</f>
        <v>-416700</v>
      </c>
      <c r="E60" s="14">
        <f t="shared" si="23"/>
        <v>-2310700</v>
      </c>
      <c r="F60" s="14">
        <f t="shared" si="23"/>
        <v>-56066</v>
      </c>
      <c r="G60" s="14">
        <f t="shared" si="23"/>
        <v>-14295</v>
      </c>
      <c r="H60" s="14">
        <f t="shared" si="23"/>
        <v>0</v>
      </c>
      <c r="I60" s="14">
        <f t="shared" si="23"/>
        <v>0</v>
      </c>
      <c r="J60" s="14">
        <f t="shared" si="23"/>
        <v>-27370</v>
      </c>
      <c r="K60" s="14">
        <f t="shared" si="23"/>
        <v>-467</v>
      </c>
      <c r="L60" s="14">
        <f t="shared" si="23"/>
        <v>0</v>
      </c>
      <c r="M60" s="14">
        <f t="shared" si="23"/>
        <v>-13934</v>
      </c>
      <c r="N60" s="14">
        <f t="shared" si="23"/>
        <v>-7400</v>
      </c>
      <c r="O60" s="14">
        <f t="shared" si="23"/>
        <v>-600</v>
      </c>
      <c r="P60" s="14">
        <f t="shared" si="23"/>
        <v>-5934</v>
      </c>
      <c r="Q60" s="14">
        <f t="shared" si="23"/>
        <v>0</v>
      </c>
      <c r="R60" s="14">
        <f t="shared" si="23"/>
        <v>0</v>
      </c>
      <c r="S60" s="14">
        <f t="shared" si="23"/>
        <v>0</v>
      </c>
      <c r="T60" s="14">
        <f t="shared" si="23"/>
        <v>0</v>
      </c>
      <c r="U60" s="14">
        <f t="shared" si="23"/>
        <v>0</v>
      </c>
      <c r="V60" s="14">
        <f t="shared" si="23"/>
        <v>-33</v>
      </c>
      <c r="W60" s="14">
        <f t="shared" si="23"/>
        <v>0</v>
      </c>
      <c r="X60" s="14">
        <f t="shared" si="23"/>
        <v>0</v>
      </c>
      <c r="Y60" s="14">
        <f t="shared" si="23"/>
        <v>-2366799</v>
      </c>
      <c r="Z60" s="14">
        <f t="shared" si="23"/>
        <v>0</v>
      </c>
      <c r="AA60" s="14">
        <f t="shared" si="23"/>
        <v>0</v>
      </c>
      <c r="AB60" s="14">
        <f t="shared" si="23"/>
        <v>0</v>
      </c>
      <c r="AC60" s="14">
        <f t="shared" si="23"/>
        <v>0</v>
      </c>
      <c r="AD60" s="14">
        <f t="shared" si="23"/>
        <v>-2366799</v>
      </c>
    </row>
    <row r="61" spans="1:30" s="28" customFormat="1" ht="39.75" customHeight="1">
      <c r="A61" s="15" t="s">
        <v>28</v>
      </c>
      <c r="B61" s="3">
        <v>91205</v>
      </c>
      <c r="C61" s="5"/>
      <c r="D61" s="5"/>
      <c r="E61" s="5">
        <f t="shared" si="3"/>
        <v>0</v>
      </c>
      <c r="F61" s="5">
        <f t="shared" si="4"/>
        <v>5400</v>
      </c>
      <c r="G61" s="5"/>
      <c r="H61" s="5"/>
      <c r="I61" s="5"/>
      <c r="J61" s="5">
        <v>5400</v>
      </c>
      <c r="K61" s="5"/>
      <c r="L61" s="5"/>
      <c r="M61" s="5">
        <f t="shared" si="21"/>
        <v>0</v>
      </c>
      <c r="N61" s="5"/>
      <c r="O61" s="5"/>
      <c r="P61" s="5"/>
      <c r="Q61" s="5"/>
      <c r="R61" s="5"/>
      <c r="S61" s="5"/>
      <c r="T61" s="5"/>
      <c r="U61" s="5">
        <v>210600</v>
      </c>
      <c r="V61" s="5"/>
      <c r="W61" s="5"/>
      <c r="X61" s="5"/>
      <c r="Y61" s="5">
        <f t="shared" si="22"/>
        <v>216000</v>
      </c>
      <c r="Z61" s="29"/>
      <c r="AB61" s="10"/>
      <c r="AC61" s="33"/>
      <c r="AD61" s="27">
        <f t="shared" si="5"/>
        <v>216000</v>
      </c>
    </row>
    <row r="62" spans="1:30" s="28" customFormat="1" ht="39" customHeight="1">
      <c r="A62" s="15" t="s">
        <v>11</v>
      </c>
      <c r="B62" s="3">
        <v>91209</v>
      </c>
      <c r="C62" s="5">
        <v>91382</v>
      </c>
      <c r="D62" s="5">
        <v>13000</v>
      </c>
      <c r="E62" s="5">
        <f t="shared" si="3"/>
        <v>104382</v>
      </c>
      <c r="F62" s="5">
        <f t="shared" si="4"/>
        <v>8618</v>
      </c>
      <c r="G62" s="5"/>
      <c r="H62" s="5"/>
      <c r="I62" s="5"/>
      <c r="J62" s="5"/>
      <c r="K62" s="5"/>
      <c r="L62" s="5"/>
      <c r="M62" s="5">
        <f t="shared" si="21"/>
        <v>8618</v>
      </c>
      <c r="N62" s="5"/>
      <c r="O62" s="5">
        <v>144</v>
      </c>
      <c r="P62" s="5">
        <v>545</v>
      </c>
      <c r="Q62" s="5">
        <v>7929</v>
      </c>
      <c r="R62" s="5"/>
      <c r="S62" s="5"/>
      <c r="T62" s="5"/>
      <c r="U62" s="5"/>
      <c r="V62" s="5"/>
      <c r="W62" s="5"/>
      <c r="X62" s="5"/>
      <c r="Y62" s="5">
        <f t="shared" si="22"/>
        <v>113000</v>
      </c>
      <c r="Z62" s="29"/>
      <c r="AB62" s="10"/>
      <c r="AC62" s="33"/>
      <c r="AD62" s="27">
        <f t="shared" si="5"/>
        <v>113000</v>
      </c>
    </row>
    <row r="63" spans="1:30" s="28" customFormat="1" ht="52.5" customHeight="1">
      <c r="A63" s="15" t="s">
        <v>32</v>
      </c>
      <c r="B63" s="3">
        <v>91209</v>
      </c>
      <c r="C63" s="5"/>
      <c r="D63" s="5"/>
      <c r="E63" s="5">
        <f t="shared" si="3"/>
        <v>0</v>
      </c>
      <c r="F63" s="5">
        <f t="shared" si="4"/>
        <v>4000</v>
      </c>
      <c r="G63" s="5"/>
      <c r="H63" s="5"/>
      <c r="I63" s="5"/>
      <c r="J63" s="5">
        <v>3000</v>
      </c>
      <c r="K63" s="5">
        <v>1000</v>
      </c>
      <c r="L63" s="5"/>
      <c r="M63" s="5">
        <f t="shared" si="21"/>
        <v>0</v>
      </c>
      <c r="N63" s="5"/>
      <c r="O63" s="5"/>
      <c r="P63" s="5"/>
      <c r="Q63" s="5"/>
      <c r="R63" s="5"/>
      <c r="S63" s="5"/>
      <c r="T63" s="5"/>
      <c r="U63" s="5">
        <v>8000</v>
      </c>
      <c r="V63" s="5"/>
      <c r="W63" s="5"/>
      <c r="X63" s="5"/>
      <c r="Y63" s="5">
        <f t="shared" si="22"/>
        <v>12000</v>
      </c>
      <c r="Z63" s="29"/>
      <c r="AB63" s="10"/>
      <c r="AC63" s="33"/>
      <c r="AD63" s="27">
        <f t="shared" si="5"/>
        <v>12000</v>
      </c>
    </row>
    <row r="64" spans="1:30" s="28" customFormat="1" ht="31.5" customHeight="1">
      <c r="A64" s="15" t="s">
        <v>14</v>
      </c>
      <c r="B64" s="3">
        <v>100000</v>
      </c>
      <c r="C64" s="5">
        <f>C65+C66</f>
        <v>0</v>
      </c>
      <c r="D64" s="5">
        <f aca="true" t="shared" si="24" ref="D64:AC64">D65+D66</f>
        <v>0</v>
      </c>
      <c r="E64" s="5">
        <f t="shared" si="3"/>
        <v>0</v>
      </c>
      <c r="F64" s="5">
        <f t="shared" si="4"/>
        <v>35000</v>
      </c>
      <c r="G64" s="5">
        <f t="shared" si="24"/>
        <v>0</v>
      </c>
      <c r="H64" s="5">
        <f t="shared" si="24"/>
        <v>0</v>
      </c>
      <c r="I64" s="5">
        <f t="shared" si="24"/>
        <v>0</v>
      </c>
      <c r="J64" s="5">
        <f t="shared" si="24"/>
        <v>35000</v>
      </c>
      <c r="K64" s="5">
        <f t="shared" si="24"/>
        <v>0</v>
      </c>
      <c r="L64" s="5">
        <f t="shared" si="24"/>
        <v>0</v>
      </c>
      <c r="M64" s="5">
        <f t="shared" si="24"/>
        <v>0</v>
      </c>
      <c r="N64" s="5">
        <f t="shared" si="24"/>
        <v>0</v>
      </c>
      <c r="O64" s="5">
        <f t="shared" si="24"/>
        <v>0</v>
      </c>
      <c r="P64" s="5">
        <f t="shared" si="24"/>
        <v>0</v>
      </c>
      <c r="Q64" s="5">
        <f t="shared" si="24"/>
        <v>0</v>
      </c>
      <c r="R64" s="5">
        <f t="shared" si="24"/>
        <v>0</v>
      </c>
      <c r="S64" s="5">
        <f t="shared" si="24"/>
        <v>0</v>
      </c>
      <c r="T64" s="5">
        <f t="shared" si="24"/>
        <v>0</v>
      </c>
      <c r="U64" s="5">
        <f t="shared" si="24"/>
        <v>0</v>
      </c>
      <c r="V64" s="5">
        <f t="shared" si="24"/>
        <v>0</v>
      </c>
      <c r="W64" s="5">
        <f t="shared" si="24"/>
        <v>0</v>
      </c>
      <c r="X64" s="5">
        <f t="shared" si="24"/>
        <v>0</v>
      </c>
      <c r="Y64" s="5">
        <f t="shared" si="24"/>
        <v>35000</v>
      </c>
      <c r="Z64" s="5">
        <f t="shared" si="24"/>
        <v>0</v>
      </c>
      <c r="AA64" s="5">
        <f t="shared" si="24"/>
        <v>0</v>
      </c>
      <c r="AB64" s="5">
        <f t="shared" si="24"/>
        <v>0</v>
      </c>
      <c r="AC64" s="5">
        <f t="shared" si="24"/>
        <v>0</v>
      </c>
      <c r="AD64" s="27">
        <f t="shared" si="5"/>
        <v>35000</v>
      </c>
    </row>
    <row r="65" spans="1:30" s="28" customFormat="1" ht="55.5" customHeight="1">
      <c r="A65" s="15" t="s">
        <v>13</v>
      </c>
      <c r="B65" s="3">
        <v>100202</v>
      </c>
      <c r="C65" s="5"/>
      <c r="D65" s="5"/>
      <c r="E65" s="5">
        <f t="shared" si="3"/>
        <v>0</v>
      </c>
      <c r="F65" s="5">
        <f t="shared" si="4"/>
        <v>0</v>
      </c>
      <c r="G65" s="5"/>
      <c r="H65" s="5"/>
      <c r="I65" s="5"/>
      <c r="J65" s="5"/>
      <c r="K65" s="5"/>
      <c r="L65" s="5"/>
      <c r="M65" s="5">
        <f>SUM(N65:R65)</f>
        <v>0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f>X65+W65+V65+U65+T65+F65+D65+C65</f>
        <v>0</v>
      </c>
      <c r="Z65" s="29"/>
      <c r="AB65" s="10"/>
      <c r="AC65" s="33"/>
      <c r="AD65" s="27">
        <f t="shared" si="5"/>
        <v>0</v>
      </c>
    </row>
    <row r="66" spans="1:30" s="28" customFormat="1" ht="49.5" customHeight="1">
      <c r="A66" s="15" t="s">
        <v>12</v>
      </c>
      <c r="B66" s="3">
        <v>100203</v>
      </c>
      <c r="C66" s="5"/>
      <c r="D66" s="5"/>
      <c r="E66" s="5">
        <f t="shared" si="3"/>
        <v>0</v>
      </c>
      <c r="F66" s="5">
        <f t="shared" si="4"/>
        <v>35000</v>
      </c>
      <c r="G66" s="5"/>
      <c r="H66" s="5"/>
      <c r="I66" s="5"/>
      <c r="J66" s="5">
        <v>35000</v>
      </c>
      <c r="K66" s="5"/>
      <c r="L66" s="5"/>
      <c r="M66" s="5">
        <f>SUM(N66:R66)</f>
        <v>0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f>X66+W66+V66+U66+T66+F66+D66+C66</f>
        <v>35000</v>
      </c>
      <c r="Z66" s="29"/>
      <c r="AB66" s="10"/>
      <c r="AC66" s="33"/>
      <c r="AD66" s="27">
        <f t="shared" si="5"/>
        <v>35000</v>
      </c>
    </row>
    <row r="67" spans="1:30" s="49" customFormat="1" ht="31.5" customHeight="1">
      <c r="A67" s="52" t="s">
        <v>61</v>
      </c>
      <c r="B67" s="73">
        <v>110000</v>
      </c>
      <c r="C67" s="14">
        <f>C69-C68</f>
        <v>-3513410</v>
      </c>
      <c r="D67" s="14">
        <f aca="true" t="shared" si="25" ref="D67:AD67">D69-D68</f>
        <v>-768290</v>
      </c>
      <c r="E67" s="14">
        <f t="shared" si="25"/>
        <v>-3716700</v>
      </c>
      <c r="F67" s="14">
        <f t="shared" si="25"/>
        <v>-543110</v>
      </c>
      <c r="G67" s="14">
        <f t="shared" si="25"/>
        <v>-5600</v>
      </c>
      <c r="H67" s="14">
        <f t="shared" si="25"/>
        <v>0</v>
      </c>
      <c r="I67" s="14">
        <f t="shared" si="25"/>
        <v>0</v>
      </c>
      <c r="J67" s="14">
        <f t="shared" si="25"/>
        <v>-5400</v>
      </c>
      <c r="K67" s="14">
        <f t="shared" si="25"/>
        <v>-1650</v>
      </c>
      <c r="L67" s="14">
        <f t="shared" si="25"/>
        <v>0</v>
      </c>
      <c r="M67" s="14">
        <f t="shared" si="25"/>
        <v>-530460</v>
      </c>
      <c r="N67" s="14">
        <f t="shared" si="25"/>
        <v>-482210</v>
      </c>
      <c r="O67" s="14">
        <f t="shared" si="25"/>
        <v>-800</v>
      </c>
      <c r="P67" s="14">
        <f t="shared" si="25"/>
        <v>-18530</v>
      </c>
      <c r="Q67" s="14">
        <f t="shared" si="25"/>
        <v>-27290</v>
      </c>
      <c r="R67" s="14">
        <f t="shared" si="25"/>
        <v>-1630</v>
      </c>
      <c r="S67" s="14">
        <f t="shared" si="25"/>
        <v>0</v>
      </c>
      <c r="T67" s="14">
        <f t="shared" si="25"/>
        <v>0</v>
      </c>
      <c r="U67" s="14">
        <f t="shared" si="25"/>
        <v>0</v>
      </c>
      <c r="V67" s="14">
        <f t="shared" si="25"/>
        <v>0</v>
      </c>
      <c r="W67" s="14">
        <f t="shared" si="25"/>
        <v>0</v>
      </c>
      <c r="X67" s="14">
        <f t="shared" si="25"/>
        <v>0</v>
      </c>
      <c r="Y67" s="14">
        <f t="shared" si="25"/>
        <v>-4824810</v>
      </c>
      <c r="Z67" s="14">
        <f t="shared" si="25"/>
        <v>0</v>
      </c>
      <c r="AA67" s="14">
        <f t="shared" si="25"/>
        <v>0</v>
      </c>
      <c r="AB67" s="14">
        <f t="shared" si="25"/>
        <v>0</v>
      </c>
      <c r="AC67" s="14">
        <f t="shared" si="25"/>
        <v>0</v>
      </c>
      <c r="AD67" s="14">
        <f t="shared" si="25"/>
        <v>-4824810</v>
      </c>
    </row>
    <row r="68" spans="1:30" s="28" customFormat="1" ht="39" customHeight="1">
      <c r="A68" s="15" t="s">
        <v>34</v>
      </c>
      <c r="B68" s="74"/>
      <c r="C68" s="5">
        <f>C70+C74+C77+C80+C83+C86</f>
        <v>6435100</v>
      </c>
      <c r="D68" s="5">
        <f>D70+D74+D77+D80+D83+D86</f>
        <v>1411100</v>
      </c>
      <c r="E68" s="5">
        <f>E70+E74+E77+E80+E83+E86</f>
        <v>7281200</v>
      </c>
      <c r="F68" s="5">
        <f>F70+F74+F77+F80+F83+F86</f>
        <v>1057000</v>
      </c>
      <c r="G68" s="5">
        <f>G70+G74+G77+G80+G83+G86</f>
        <v>115500</v>
      </c>
      <c r="H68" s="5">
        <f>H70+H74+H77+H80+H83+H86</f>
        <v>0</v>
      </c>
      <c r="I68" s="5">
        <f>I70+I74+I77+I80+I83+I86</f>
        <v>0</v>
      </c>
      <c r="J68" s="5">
        <f>J70+J74+J77+J80+J83+J86</f>
        <v>63400</v>
      </c>
      <c r="K68" s="5">
        <f>K70+K74+K77+K80+K83+K86</f>
        <v>4650</v>
      </c>
      <c r="L68" s="5">
        <f>L70+L74+L77+L80+L83+L86</f>
        <v>0</v>
      </c>
      <c r="M68" s="5">
        <f>M70+M74+M77+M80+M83+M86</f>
        <v>871950</v>
      </c>
      <c r="N68" s="5">
        <f>N70+N74+N77+N80+N83+N86</f>
        <v>565150</v>
      </c>
      <c r="O68" s="5">
        <f>O70+O74+O77+O80+O83+O86</f>
        <v>3700</v>
      </c>
      <c r="P68" s="5">
        <f>P70+P74+P77+P80+P83+P86</f>
        <v>56100</v>
      </c>
      <c r="Q68" s="5">
        <f>Q70+Q74+Q77+Q80+Q83+Q86</f>
        <v>187000</v>
      </c>
      <c r="R68" s="5">
        <f>R70+R74+R77+R80+R83+R86</f>
        <v>60000</v>
      </c>
      <c r="S68" s="5">
        <f>S70+S74+S77+S80+S83+S86</f>
        <v>1500</v>
      </c>
      <c r="T68" s="5">
        <f>T70+T74+T77+T80+T83+T86</f>
        <v>0</v>
      </c>
      <c r="U68" s="5">
        <f>U70+U74+U77+U80+U83+U86</f>
        <v>0</v>
      </c>
      <c r="V68" s="5">
        <f>V70+V74+V77+V80+V83+V86</f>
        <v>900</v>
      </c>
      <c r="W68" s="5">
        <f>W70+W74+W77+W80+W83+W86</f>
        <v>0</v>
      </c>
      <c r="X68" s="5">
        <f>X70+X74+X77+X80+X83+X86</f>
        <v>0</v>
      </c>
      <c r="Y68" s="5">
        <f>Y70+Y74+Y77+Y80+Y83+Y86</f>
        <v>8904100</v>
      </c>
      <c r="Z68" s="5">
        <f>Z70+Z74+Z77+Z80+Z83+Z86</f>
        <v>0</v>
      </c>
      <c r="AA68" s="5">
        <f>AA70+AA74+AA77+AA80+AA83+AA86</f>
        <v>0</v>
      </c>
      <c r="AB68" s="5">
        <f>AB70+AB74+AB77+AB80+AB83+AB86</f>
        <v>0</v>
      </c>
      <c r="AC68" s="5">
        <f>AC70+AC74+AC77+AC80+AC83+AC86</f>
        <v>10000</v>
      </c>
      <c r="AD68" s="5">
        <f>AD70+AD74+AD77+AD80+AD83+AD86</f>
        <v>8914100</v>
      </c>
    </row>
    <row r="69" spans="1:30" s="28" customFormat="1" ht="28.5" customHeight="1">
      <c r="A69" s="15" t="s">
        <v>46</v>
      </c>
      <c r="B69" s="75"/>
      <c r="C69" s="5">
        <f>C71+C75+C78+C81+C84+C87</f>
        <v>2921690</v>
      </c>
      <c r="D69" s="5">
        <f>D71+D75+D78+D81+D84+D87</f>
        <v>642810</v>
      </c>
      <c r="E69" s="5">
        <f>E71+E75+E78+E81+E84+E87</f>
        <v>3564500</v>
      </c>
      <c r="F69" s="5">
        <f>F71+F75+F78+F81+F84+F87</f>
        <v>513890</v>
      </c>
      <c r="G69" s="5">
        <f>G71+G75+G78+G81+G84+G87</f>
        <v>109900</v>
      </c>
      <c r="H69" s="5">
        <f>H71+H75+H78+H81+H84+H87</f>
        <v>0</v>
      </c>
      <c r="I69" s="5">
        <f>I71+I75+I78+I81+I84+I87</f>
        <v>0</v>
      </c>
      <c r="J69" s="5">
        <f>J71+J75+J78+J81+J84+J87</f>
        <v>58000</v>
      </c>
      <c r="K69" s="5">
        <f>K71+K75+K78+K81+K84+K87</f>
        <v>3000</v>
      </c>
      <c r="L69" s="5">
        <f>L71+L75+L78+L81+L84+L87</f>
        <v>0</v>
      </c>
      <c r="M69" s="5">
        <f>M71+M75+M78+M81+M84+M87</f>
        <v>341490</v>
      </c>
      <c r="N69" s="5">
        <f>N71+N75+N78+N81+N84+N87</f>
        <v>82940</v>
      </c>
      <c r="O69" s="5">
        <f>O71+O75+O78+O81+O84+O87</f>
        <v>2900</v>
      </c>
      <c r="P69" s="5">
        <f>P71+P75+P78+P81+P84+P87</f>
        <v>37570</v>
      </c>
      <c r="Q69" s="5">
        <f>Q71+Q75+Q78+Q81+Q84+Q87</f>
        <v>159710</v>
      </c>
      <c r="R69" s="5">
        <f>R71+R75+R78+R81+R84+R87</f>
        <v>58370</v>
      </c>
      <c r="S69" s="5">
        <f>S71+S75+S78+S81+S84+S87</f>
        <v>1500</v>
      </c>
      <c r="T69" s="5">
        <f>T71+T75+T78+T81+T84+T87</f>
        <v>0</v>
      </c>
      <c r="U69" s="5">
        <f>U71+U75+U78+U81+U84+U87</f>
        <v>0</v>
      </c>
      <c r="V69" s="5">
        <f>V71+V75+V78+V81+V84+V87</f>
        <v>900</v>
      </c>
      <c r="W69" s="5">
        <f>W71+W75+W78+W81+W84+W87</f>
        <v>0</v>
      </c>
      <c r="X69" s="5">
        <f>X71+X75+X78+X81+X84+X87</f>
        <v>0</v>
      </c>
      <c r="Y69" s="5">
        <f>Y71+Y75+Y78+Y81+Y84+Y87</f>
        <v>4079290</v>
      </c>
      <c r="Z69" s="5">
        <f>Z71+Z75+Z78+Z81+Z84+Z87</f>
        <v>0</v>
      </c>
      <c r="AA69" s="5">
        <f>AA71+AA75+AA78+AA81+AA84+AA87</f>
        <v>0</v>
      </c>
      <c r="AB69" s="5">
        <f>AB71+AB75+AB78+AB81+AB84+AB87</f>
        <v>0</v>
      </c>
      <c r="AC69" s="5">
        <f>AC71+AC75+AC78+AC81+AC84+AC87</f>
        <v>10000</v>
      </c>
      <c r="AD69" s="5">
        <f>AD71+AD75+AD78+AD81+AD84+AD87</f>
        <v>4089290</v>
      </c>
    </row>
    <row r="70" spans="1:30" s="28" customFormat="1" ht="36" customHeight="1">
      <c r="A70" s="15" t="s">
        <v>62</v>
      </c>
      <c r="B70" s="73">
        <v>110103</v>
      </c>
      <c r="C70" s="5"/>
      <c r="D70" s="5"/>
      <c r="E70" s="5">
        <f t="shared" si="3"/>
        <v>0</v>
      </c>
      <c r="F70" s="5">
        <f t="shared" si="4"/>
        <v>50000</v>
      </c>
      <c r="G70" s="5">
        <v>39400</v>
      </c>
      <c r="H70" s="5"/>
      <c r="I70" s="5"/>
      <c r="J70" s="5">
        <v>9300</v>
      </c>
      <c r="K70" s="5">
        <v>1300</v>
      </c>
      <c r="L70" s="5"/>
      <c r="M70" s="5">
        <f>SUM(N70:R70)</f>
        <v>0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>
        <f>X70+W70+V70+U70+T70+F70+D70+C70</f>
        <v>50000</v>
      </c>
      <c r="Z70" s="29"/>
      <c r="AB70" s="1"/>
      <c r="AC70" s="33"/>
      <c r="AD70" s="27">
        <f t="shared" si="5"/>
        <v>50000</v>
      </c>
    </row>
    <row r="71" spans="1:30" s="28" customFormat="1" ht="52.5" customHeight="1">
      <c r="A71" s="15" t="s">
        <v>63</v>
      </c>
      <c r="B71" s="74"/>
      <c r="C71" s="5"/>
      <c r="D71" s="5"/>
      <c r="E71" s="5">
        <f t="shared" si="3"/>
        <v>0</v>
      </c>
      <c r="F71" s="5">
        <f t="shared" si="4"/>
        <v>50000</v>
      </c>
      <c r="G71" s="5">
        <v>39400</v>
      </c>
      <c r="H71" s="5"/>
      <c r="I71" s="5"/>
      <c r="J71" s="5">
        <v>9300</v>
      </c>
      <c r="K71" s="5">
        <v>1300</v>
      </c>
      <c r="L71" s="5"/>
      <c r="M71" s="5">
        <f>SUM(N71:R71)</f>
        <v>0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>
        <f>X71+W71+V71+U71+T71+F71+D71+C71</f>
        <v>50000</v>
      </c>
      <c r="Z71" s="29"/>
      <c r="AB71" s="1"/>
      <c r="AC71" s="33"/>
      <c r="AD71" s="27">
        <f t="shared" si="5"/>
        <v>50000</v>
      </c>
    </row>
    <row r="72" spans="1:30" s="49" customFormat="1" ht="45" customHeight="1">
      <c r="A72" s="52" t="s">
        <v>39</v>
      </c>
      <c r="B72" s="75"/>
      <c r="C72" s="14">
        <f>C71-C70</f>
        <v>0</v>
      </c>
      <c r="D72" s="14">
        <f aca="true" t="shared" si="26" ref="D72:AD72">D71-D70</f>
        <v>0</v>
      </c>
      <c r="E72" s="14">
        <f t="shared" si="3"/>
        <v>0</v>
      </c>
      <c r="F72" s="14">
        <f t="shared" si="4"/>
        <v>0</v>
      </c>
      <c r="G72" s="14">
        <f t="shared" si="26"/>
        <v>0</v>
      </c>
      <c r="H72" s="14">
        <f t="shared" si="26"/>
        <v>0</v>
      </c>
      <c r="I72" s="14">
        <f t="shared" si="26"/>
        <v>0</v>
      </c>
      <c r="J72" s="14">
        <f t="shared" si="26"/>
        <v>0</v>
      </c>
      <c r="K72" s="14">
        <f t="shared" si="26"/>
        <v>0</v>
      </c>
      <c r="L72" s="14">
        <f t="shared" si="26"/>
        <v>0</v>
      </c>
      <c r="M72" s="14">
        <f t="shared" si="26"/>
        <v>0</v>
      </c>
      <c r="N72" s="14">
        <f t="shared" si="26"/>
        <v>0</v>
      </c>
      <c r="O72" s="14">
        <f t="shared" si="26"/>
        <v>0</v>
      </c>
      <c r="P72" s="14">
        <f t="shared" si="26"/>
        <v>0</v>
      </c>
      <c r="Q72" s="14">
        <f t="shared" si="26"/>
        <v>0</v>
      </c>
      <c r="R72" s="14">
        <f t="shared" si="26"/>
        <v>0</v>
      </c>
      <c r="S72" s="14">
        <f t="shared" si="26"/>
        <v>0</v>
      </c>
      <c r="T72" s="14">
        <f t="shared" si="26"/>
        <v>0</v>
      </c>
      <c r="U72" s="14">
        <f t="shared" si="26"/>
        <v>0</v>
      </c>
      <c r="V72" s="14">
        <f t="shared" si="26"/>
        <v>0</v>
      </c>
      <c r="W72" s="14">
        <f t="shared" si="26"/>
        <v>0</v>
      </c>
      <c r="X72" s="14">
        <f t="shared" si="26"/>
        <v>0</v>
      </c>
      <c r="Y72" s="14">
        <f t="shared" si="26"/>
        <v>0</v>
      </c>
      <c r="Z72" s="14">
        <f t="shared" si="26"/>
        <v>0</v>
      </c>
      <c r="AA72" s="14">
        <f t="shared" si="26"/>
        <v>0</v>
      </c>
      <c r="AB72" s="14">
        <f t="shared" si="26"/>
        <v>0</v>
      </c>
      <c r="AC72" s="14">
        <f t="shared" si="26"/>
        <v>0</v>
      </c>
      <c r="AD72" s="14">
        <f t="shared" si="26"/>
        <v>0</v>
      </c>
    </row>
    <row r="73" spans="1:30" s="64" customFormat="1" ht="24" customHeight="1">
      <c r="A73" s="63">
        <v>1</v>
      </c>
      <c r="B73" s="65">
        <v>2</v>
      </c>
      <c r="C73" s="66">
        <v>3</v>
      </c>
      <c r="D73" s="66">
        <v>4</v>
      </c>
      <c r="E73" s="63">
        <v>5</v>
      </c>
      <c r="F73" s="65">
        <v>6</v>
      </c>
      <c r="G73" s="66">
        <v>7</v>
      </c>
      <c r="H73" s="66">
        <v>8</v>
      </c>
      <c r="I73" s="63">
        <v>9</v>
      </c>
      <c r="J73" s="65">
        <v>10</v>
      </c>
      <c r="K73" s="66">
        <v>11</v>
      </c>
      <c r="L73" s="66">
        <v>12</v>
      </c>
      <c r="M73" s="63">
        <v>13</v>
      </c>
      <c r="N73" s="65">
        <v>14</v>
      </c>
      <c r="O73" s="66">
        <v>15</v>
      </c>
      <c r="P73" s="66">
        <v>16</v>
      </c>
      <c r="Q73" s="63">
        <v>17</v>
      </c>
      <c r="R73" s="65">
        <v>18</v>
      </c>
      <c r="S73" s="66">
        <v>19</v>
      </c>
      <c r="T73" s="66">
        <v>20</v>
      </c>
      <c r="U73" s="63">
        <v>21</v>
      </c>
      <c r="V73" s="65">
        <v>22</v>
      </c>
      <c r="W73" s="66">
        <v>23</v>
      </c>
      <c r="X73" s="66">
        <v>24</v>
      </c>
      <c r="Y73" s="63">
        <v>25</v>
      </c>
      <c r="Z73" s="65">
        <v>26</v>
      </c>
      <c r="AA73" s="66">
        <v>27</v>
      </c>
      <c r="AB73" s="66">
        <v>28</v>
      </c>
      <c r="AC73" s="63">
        <v>29</v>
      </c>
      <c r="AD73" s="65">
        <v>30</v>
      </c>
    </row>
    <row r="74" spans="1:30" s="28" customFormat="1" ht="40.5" customHeight="1">
      <c r="A74" s="15" t="s">
        <v>64</v>
      </c>
      <c r="B74" s="73">
        <v>110201</v>
      </c>
      <c r="C74" s="5">
        <v>2954800</v>
      </c>
      <c r="D74" s="5">
        <v>649200</v>
      </c>
      <c r="E74" s="5">
        <f t="shared" si="3"/>
        <v>3604000</v>
      </c>
      <c r="F74" s="5">
        <f t="shared" si="4"/>
        <v>348300</v>
      </c>
      <c r="G74" s="5">
        <v>25000</v>
      </c>
      <c r="H74" s="5"/>
      <c r="I74" s="5"/>
      <c r="J74" s="5">
        <v>13100</v>
      </c>
      <c r="K74" s="5">
        <v>1200</v>
      </c>
      <c r="L74" s="5"/>
      <c r="M74" s="5">
        <f>SUM(N74:R74)</f>
        <v>308000</v>
      </c>
      <c r="N74" s="5">
        <v>86000</v>
      </c>
      <c r="O74" s="5"/>
      <c r="P74" s="5">
        <v>22000</v>
      </c>
      <c r="Q74" s="5">
        <v>140000</v>
      </c>
      <c r="R74" s="5">
        <v>60000</v>
      </c>
      <c r="S74" s="5">
        <v>1000</v>
      </c>
      <c r="T74" s="5"/>
      <c r="U74" s="5"/>
      <c r="V74" s="5">
        <v>800</v>
      </c>
      <c r="W74" s="5"/>
      <c r="X74" s="5"/>
      <c r="Y74" s="5">
        <f>X74+W74+V74+U74+T74+F74+D74+C74</f>
        <v>3953100</v>
      </c>
      <c r="Z74" s="29"/>
      <c r="AB74" s="1"/>
      <c r="AC74" s="36">
        <v>10000</v>
      </c>
      <c r="AD74" s="27">
        <f t="shared" si="5"/>
        <v>3963100</v>
      </c>
    </row>
    <row r="75" spans="1:30" s="28" customFormat="1" ht="48" customHeight="1">
      <c r="A75" s="15" t="s">
        <v>65</v>
      </c>
      <c r="B75" s="74"/>
      <c r="C75" s="5">
        <v>1963000</v>
      </c>
      <c r="D75" s="5">
        <v>431900</v>
      </c>
      <c r="E75" s="5">
        <f t="shared" si="3"/>
        <v>2394900</v>
      </c>
      <c r="F75" s="5">
        <f t="shared" si="4"/>
        <v>288450</v>
      </c>
      <c r="G75" s="5">
        <v>25000</v>
      </c>
      <c r="H75" s="5"/>
      <c r="I75" s="5"/>
      <c r="J75" s="5">
        <v>11500</v>
      </c>
      <c r="K75" s="5">
        <v>1200</v>
      </c>
      <c r="L75" s="5"/>
      <c r="M75" s="5">
        <f>SUM(N75:R75)</f>
        <v>249750</v>
      </c>
      <c r="N75" s="5">
        <v>43000</v>
      </c>
      <c r="O75" s="5">
        <v>1000</v>
      </c>
      <c r="P75" s="5">
        <v>19670</v>
      </c>
      <c r="Q75" s="5">
        <v>127710</v>
      </c>
      <c r="R75" s="5">
        <v>58370</v>
      </c>
      <c r="S75" s="5">
        <v>1000</v>
      </c>
      <c r="T75" s="5"/>
      <c r="U75" s="5"/>
      <c r="V75" s="5">
        <v>800</v>
      </c>
      <c r="W75" s="5"/>
      <c r="X75" s="5"/>
      <c r="Y75" s="5">
        <f>X75+W75+V75+U75+T75+F75+D75+C75</f>
        <v>2684150</v>
      </c>
      <c r="Z75" s="29"/>
      <c r="AB75" s="1"/>
      <c r="AC75" s="36">
        <v>10000</v>
      </c>
      <c r="AD75" s="27">
        <f t="shared" si="5"/>
        <v>2694150</v>
      </c>
    </row>
    <row r="76" spans="1:30" s="49" customFormat="1" ht="37.5" customHeight="1">
      <c r="A76" s="52" t="s">
        <v>39</v>
      </c>
      <c r="B76" s="75"/>
      <c r="C76" s="14">
        <f>C75-C74</f>
        <v>-991800</v>
      </c>
      <c r="D76" s="14">
        <f aca="true" t="shared" si="27" ref="D76:AD76">D75-D74</f>
        <v>-217300</v>
      </c>
      <c r="E76" s="14">
        <f t="shared" si="3"/>
        <v>-1209100</v>
      </c>
      <c r="F76" s="14">
        <f t="shared" si="4"/>
        <v>-59850</v>
      </c>
      <c r="G76" s="14">
        <f t="shared" si="27"/>
        <v>0</v>
      </c>
      <c r="H76" s="14">
        <f t="shared" si="27"/>
        <v>0</v>
      </c>
      <c r="I76" s="14">
        <f t="shared" si="27"/>
        <v>0</v>
      </c>
      <c r="J76" s="14">
        <f t="shared" si="27"/>
        <v>-1600</v>
      </c>
      <c r="K76" s="14">
        <f t="shared" si="27"/>
        <v>0</v>
      </c>
      <c r="L76" s="14">
        <f t="shared" si="27"/>
        <v>0</v>
      </c>
      <c r="M76" s="14">
        <f t="shared" si="27"/>
        <v>-58250</v>
      </c>
      <c r="N76" s="14">
        <f t="shared" si="27"/>
        <v>-43000</v>
      </c>
      <c r="O76" s="14">
        <f t="shared" si="27"/>
        <v>1000</v>
      </c>
      <c r="P76" s="14">
        <f t="shared" si="27"/>
        <v>-2330</v>
      </c>
      <c r="Q76" s="14">
        <f t="shared" si="27"/>
        <v>-12290</v>
      </c>
      <c r="R76" s="14">
        <f t="shared" si="27"/>
        <v>-1630</v>
      </c>
      <c r="S76" s="14">
        <f t="shared" si="27"/>
        <v>0</v>
      </c>
      <c r="T76" s="14">
        <f t="shared" si="27"/>
        <v>0</v>
      </c>
      <c r="U76" s="14">
        <f t="shared" si="27"/>
        <v>0</v>
      </c>
      <c r="V76" s="14">
        <f t="shared" si="27"/>
        <v>0</v>
      </c>
      <c r="W76" s="14">
        <f t="shared" si="27"/>
        <v>0</v>
      </c>
      <c r="X76" s="14">
        <f t="shared" si="27"/>
        <v>0</v>
      </c>
      <c r="Y76" s="14">
        <f t="shared" si="27"/>
        <v>-1268950</v>
      </c>
      <c r="Z76" s="14">
        <f t="shared" si="27"/>
        <v>0</v>
      </c>
      <c r="AA76" s="14">
        <f t="shared" si="27"/>
        <v>0</v>
      </c>
      <c r="AB76" s="14">
        <f t="shared" si="27"/>
        <v>0</v>
      </c>
      <c r="AC76" s="14">
        <f t="shared" si="27"/>
        <v>0</v>
      </c>
      <c r="AD76" s="14">
        <f t="shared" si="27"/>
        <v>-1268950</v>
      </c>
    </row>
    <row r="77" spans="1:30" s="28" customFormat="1" ht="38.25" customHeight="1">
      <c r="A77" s="15" t="s">
        <v>66</v>
      </c>
      <c r="B77" s="73">
        <v>110202</v>
      </c>
      <c r="C77" s="5">
        <v>20000</v>
      </c>
      <c r="D77" s="5">
        <v>4400</v>
      </c>
      <c r="E77" s="5">
        <f t="shared" si="3"/>
        <v>24400</v>
      </c>
      <c r="F77" s="5">
        <f t="shared" si="4"/>
        <v>2600</v>
      </c>
      <c r="G77" s="5">
        <v>1000</v>
      </c>
      <c r="H77" s="5"/>
      <c r="I77" s="5"/>
      <c r="J77" s="5">
        <v>1000</v>
      </c>
      <c r="K77" s="5"/>
      <c r="L77" s="5"/>
      <c r="M77" s="5">
        <f>SUM(N77:R77)</f>
        <v>600</v>
      </c>
      <c r="N77" s="5"/>
      <c r="O77" s="5"/>
      <c r="P77" s="5">
        <v>600</v>
      </c>
      <c r="Q77" s="5"/>
      <c r="R77" s="5"/>
      <c r="S77" s="5"/>
      <c r="T77" s="5"/>
      <c r="U77" s="5"/>
      <c r="V77" s="5"/>
      <c r="W77" s="5"/>
      <c r="X77" s="5"/>
      <c r="Y77" s="5">
        <f>X77+W77+V77+U77+T77+F77+D77+C77</f>
        <v>27000</v>
      </c>
      <c r="Z77" s="29"/>
      <c r="AB77" s="1"/>
      <c r="AC77" s="33"/>
      <c r="AD77" s="27">
        <f t="shared" si="5"/>
        <v>27000</v>
      </c>
    </row>
    <row r="78" spans="1:30" s="28" customFormat="1" ht="35.25" customHeight="1">
      <c r="A78" s="15" t="s">
        <v>67</v>
      </c>
      <c r="B78" s="74"/>
      <c r="C78" s="5"/>
      <c r="D78" s="5"/>
      <c r="E78" s="5">
        <f aca="true" t="shared" si="28" ref="E78:E106">C78+D78</f>
        <v>0</v>
      </c>
      <c r="F78" s="5">
        <f aca="true" t="shared" si="29" ref="F78:F106">G78+H78+I78+J78+K78+L78+M78+S78</f>
        <v>0</v>
      </c>
      <c r="G78" s="5"/>
      <c r="H78" s="5"/>
      <c r="I78" s="5"/>
      <c r="J78" s="5"/>
      <c r="K78" s="5"/>
      <c r="L78" s="5"/>
      <c r="M78" s="5">
        <f>SUM(N78:R78)</f>
        <v>0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>
        <f>X78+W78+V78+U78+T78+F78+D78+C78</f>
        <v>0</v>
      </c>
      <c r="Z78" s="29"/>
      <c r="AB78" s="1"/>
      <c r="AC78" s="33"/>
      <c r="AD78" s="27">
        <f t="shared" si="5"/>
        <v>0</v>
      </c>
    </row>
    <row r="79" spans="1:30" s="49" customFormat="1" ht="32.25" customHeight="1">
      <c r="A79" s="52" t="s">
        <v>39</v>
      </c>
      <c r="B79" s="75"/>
      <c r="C79" s="14">
        <f>C78-C77</f>
        <v>-20000</v>
      </c>
      <c r="D79" s="14">
        <f aca="true" t="shared" si="30" ref="D79:AD79">D78-D77</f>
        <v>-4400</v>
      </c>
      <c r="E79" s="14">
        <f t="shared" si="28"/>
        <v>-24400</v>
      </c>
      <c r="F79" s="14">
        <f t="shared" si="29"/>
        <v>-2600</v>
      </c>
      <c r="G79" s="14">
        <f t="shared" si="30"/>
        <v>-1000</v>
      </c>
      <c r="H79" s="14">
        <f t="shared" si="30"/>
        <v>0</v>
      </c>
      <c r="I79" s="14">
        <f t="shared" si="30"/>
        <v>0</v>
      </c>
      <c r="J79" s="14">
        <f t="shared" si="30"/>
        <v>-1000</v>
      </c>
      <c r="K79" s="14">
        <f t="shared" si="30"/>
        <v>0</v>
      </c>
      <c r="L79" s="14">
        <f t="shared" si="30"/>
        <v>0</v>
      </c>
      <c r="M79" s="14">
        <f t="shared" si="30"/>
        <v>-600</v>
      </c>
      <c r="N79" s="14">
        <f t="shared" si="30"/>
        <v>0</v>
      </c>
      <c r="O79" s="14">
        <f t="shared" si="30"/>
        <v>0</v>
      </c>
      <c r="P79" s="14">
        <f t="shared" si="30"/>
        <v>-600</v>
      </c>
      <c r="Q79" s="14">
        <f t="shared" si="30"/>
        <v>0</v>
      </c>
      <c r="R79" s="14">
        <f t="shared" si="30"/>
        <v>0</v>
      </c>
      <c r="S79" s="14">
        <f t="shared" si="30"/>
        <v>0</v>
      </c>
      <c r="T79" s="14">
        <f t="shared" si="30"/>
        <v>0</v>
      </c>
      <c r="U79" s="14">
        <f t="shared" si="30"/>
        <v>0</v>
      </c>
      <c r="V79" s="14">
        <f t="shared" si="30"/>
        <v>0</v>
      </c>
      <c r="W79" s="14">
        <f t="shared" si="30"/>
        <v>0</v>
      </c>
      <c r="X79" s="14">
        <f t="shared" si="30"/>
        <v>0</v>
      </c>
      <c r="Y79" s="14">
        <f t="shared" si="30"/>
        <v>-27000</v>
      </c>
      <c r="Z79" s="14">
        <f t="shared" si="30"/>
        <v>0</v>
      </c>
      <c r="AA79" s="14">
        <f t="shared" si="30"/>
        <v>0</v>
      </c>
      <c r="AB79" s="14">
        <f t="shared" si="30"/>
        <v>0</v>
      </c>
      <c r="AC79" s="14">
        <f t="shared" si="30"/>
        <v>0</v>
      </c>
      <c r="AD79" s="14">
        <f t="shared" si="30"/>
        <v>-27000</v>
      </c>
    </row>
    <row r="80" spans="1:30" s="28" customFormat="1" ht="40.5" customHeight="1">
      <c r="A80" s="15" t="s">
        <v>68</v>
      </c>
      <c r="B80" s="73">
        <v>110204</v>
      </c>
      <c r="C80" s="5">
        <v>931900</v>
      </c>
      <c r="D80" s="5">
        <v>203900</v>
      </c>
      <c r="E80" s="5">
        <f t="shared" si="28"/>
        <v>1135800</v>
      </c>
      <c r="F80" s="5">
        <f t="shared" si="29"/>
        <v>339500</v>
      </c>
      <c r="G80" s="5">
        <v>35000</v>
      </c>
      <c r="H80" s="5"/>
      <c r="I80" s="5"/>
      <c r="J80" s="5">
        <v>23100</v>
      </c>
      <c r="K80" s="5">
        <v>500</v>
      </c>
      <c r="L80" s="5"/>
      <c r="M80" s="5">
        <f>SUM(N80:R80)</f>
        <v>280400</v>
      </c>
      <c r="N80" s="5">
        <v>230000</v>
      </c>
      <c r="O80" s="5">
        <v>1400</v>
      </c>
      <c r="P80" s="5">
        <v>17000</v>
      </c>
      <c r="Q80" s="5">
        <v>32000</v>
      </c>
      <c r="R80" s="5"/>
      <c r="S80" s="5">
        <v>500</v>
      </c>
      <c r="T80" s="5"/>
      <c r="U80" s="5"/>
      <c r="V80" s="5">
        <v>100</v>
      </c>
      <c r="W80" s="5"/>
      <c r="X80" s="5"/>
      <c r="Y80" s="5">
        <f>X80+W80+V80+U80+T80+F80+D80+C80</f>
        <v>1475400</v>
      </c>
      <c r="Z80" s="29"/>
      <c r="AB80" s="1"/>
      <c r="AC80" s="33"/>
      <c r="AD80" s="27">
        <f>Y80+AC80</f>
        <v>1475400</v>
      </c>
    </row>
    <row r="81" spans="1:30" s="28" customFormat="1" ht="55.5" customHeight="1">
      <c r="A81" s="15" t="s">
        <v>69</v>
      </c>
      <c r="B81" s="74"/>
      <c r="C81" s="5">
        <v>558000</v>
      </c>
      <c r="D81" s="5">
        <v>122760</v>
      </c>
      <c r="E81" s="5">
        <f t="shared" si="28"/>
        <v>680760</v>
      </c>
      <c r="F81" s="5">
        <f t="shared" si="29"/>
        <v>128140</v>
      </c>
      <c r="G81" s="5">
        <v>35000</v>
      </c>
      <c r="H81" s="5"/>
      <c r="I81" s="5"/>
      <c r="J81" s="5">
        <v>21900</v>
      </c>
      <c r="K81" s="5">
        <v>500</v>
      </c>
      <c r="L81" s="5"/>
      <c r="M81" s="5">
        <f>SUM(N81:R81)</f>
        <v>70240</v>
      </c>
      <c r="N81" s="5">
        <v>24940</v>
      </c>
      <c r="O81" s="5">
        <v>900</v>
      </c>
      <c r="P81" s="5">
        <v>12400</v>
      </c>
      <c r="Q81" s="5">
        <v>32000</v>
      </c>
      <c r="R81" s="5"/>
      <c r="S81" s="5">
        <v>500</v>
      </c>
      <c r="T81" s="5"/>
      <c r="U81" s="5"/>
      <c r="V81" s="5">
        <v>100</v>
      </c>
      <c r="W81" s="5"/>
      <c r="X81" s="5"/>
      <c r="Y81" s="5">
        <f>X81+W81+V81+U81+T81+F81+D81+C81</f>
        <v>809000</v>
      </c>
      <c r="Z81" s="29"/>
      <c r="AB81" s="1"/>
      <c r="AC81" s="33"/>
      <c r="AD81" s="27">
        <f>Y81+AC81</f>
        <v>809000</v>
      </c>
    </row>
    <row r="82" spans="1:30" s="49" customFormat="1" ht="36" customHeight="1">
      <c r="A82" s="52" t="s">
        <v>39</v>
      </c>
      <c r="B82" s="75"/>
      <c r="C82" s="14">
        <f>C81-C80</f>
        <v>-373900</v>
      </c>
      <c r="D82" s="14">
        <f aca="true" t="shared" si="31" ref="D82:AD82">D81-D80</f>
        <v>-81140</v>
      </c>
      <c r="E82" s="14">
        <f t="shared" si="28"/>
        <v>-455040</v>
      </c>
      <c r="F82" s="14">
        <f t="shared" si="29"/>
        <v>-211360</v>
      </c>
      <c r="G82" s="14">
        <f t="shared" si="31"/>
        <v>0</v>
      </c>
      <c r="H82" s="14">
        <f t="shared" si="31"/>
        <v>0</v>
      </c>
      <c r="I82" s="14">
        <f t="shared" si="31"/>
        <v>0</v>
      </c>
      <c r="J82" s="14">
        <f t="shared" si="31"/>
        <v>-1200</v>
      </c>
      <c r="K82" s="14">
        <f t="shared" si="31"/>
        <v>0</v>
      </c>
      <c r="L82" s="14">
        <f t="shared" si="31"/>
        <v>0</v>
      </c>
      <c r="M82" s="14">
        <f t="shared" si="31"/>
        <v>-210160</v>
      </c>
      <c r="N82" s="14">
        <f t="shared" si="31"/>
        <v>-205060</v>
      </c>
      <c r="O82" s="14">
        <f t="shared" si="31"/>
        <v>-500</v>
      </c>
      <c r="P82" s="14">
        <f t="shared" si="31"/>
        <v>-4600</v>
      </c>
      <c r="Q82" s="14">
        <f t="shared" si="31"/>
        <v>0</v>
      </c>
      <c r="R82" s="14">
        <f t="shared" si="31"/>
        <v>0</v>
      </c>
      <c r="S82" s="14">
        <f t="shared" si="31"/>
        <v>0</v>
      </c>
      <c r="T82" s="14">
        <f t="shared" si="31"/>
        <v>0</v>
      </c>
      <c r="U82" s="14">
        <f t="shared" si="31"/>
        <v>0</v>
      </c>
      <c r="V82" s="14">
        <f t="shared" si="31"/>
        <v>0</v>
      </c>
      <c r="W82" s="14">
        <f t="shared" si="31"/>
        <v>0</v>
      </c>
      <c r="X82" s="14">
        <f t="shared" si="31"/>
        <v>0</v>
      </c>
      <c r="Y82" s="14">
        <f t="shared" si="31"/>
        <v>-666400</v>
      </c>
      <c r="Z82" s="14">
        <f t="shared" si="31"/>
        <v>0</v>
      </c>
      <c r="AA82" s="14">
        <f t="shared" si="31"/>
        <v>0</v>
      </c>
      <c r="AB82" s="14">
        <f t="shared" si="31"/>
        <v>0</v>
      </c>
      <c r="AC82" s="14">
        <f t="shared" si="31"/>
        <v>0</v>
      </c>
      <c r="AD82" s="14">
        <f t="shared" si="31"/>
        <v>-666400</v>
      </c>
    </row>
    <row r="83" spans="1:30" s="28" customFormat="1" ht="39" customHeight="1">
      <c r="A83" s="15" t="s">
        <v>70</v>
      </c>
      <c r="B83" s="73">
        <v>110205</v>
      </c>
      <c r="C83" s="5">
        <v>2057000</v>
      </c>
      <c r="D83" s="5">
        <v>460000</v>
      </c>
      <c r="E83" s="5">
        <f t="shared" si="28"/>
        <v>2517000</v>
      </c>
      <c r="F83" s="5">
        <f t="shared" si="29"/>
        <v>269300</v>
      </c>
      <c r="G83" s="5">
        <v>4600</v>
      </c>
      <c r="H83" s="5"/>
      <c r="I83" s="5"/>
      <c r="J83" s="5">
        <v>1600</v>
      </c>
      <c r="K83" s="5">
        <v>1650</v>
      </c>
      <c r="L83" s="5"/>
      <c r="M83" s="5">
        <f>SUM(N83:R83)</f>
        <v>261450</v>
      </c>
      <c r="N83" s="5">
        <v>234150</v>
      </c>
      <c r="O83" s="5">
        <v>1300</v>
      </c>
      <c r="P83" s="5">
        <v>11000</v>
      </c>
      <c r="Q83" s="5">
        <v>15000</v>
      </c>
      <c r="R83" s="5"/>
      <c r="S83" s="5"/>
      <c r="T83" s="5"/>
      <c r="U83" s="5"/>
      <c r="V83" s="5"/>
      <c r="W83" s="5"/>
      <c r="X83" s="5"/>
      <c r="Y83" s="5">
        <f>X83+W83+V83+U83+T83+F83+D83+C83</f>
        <v>2786300</v>
      </c>
      <c r="Z83" s="29"/>
      <c r="AB83" s="1"/>
      <c r="AC83" s="33"/>
      <c r="AD83" s="27">
        <f t="shared" si="5"/>
        <v>2786300</v>
      </c>
    </row>
    <row r="84" spans="1:30" s="28" customFormat="1" ht="46.5" customHeight="1">
      <c r="A84" s="15" t="s">
        <v>71</v>
      </c>
      <c r="B84" s="74"/>
      <c r="C84" s="5"/>
      <c r="D84" s="5"/>
      <c r="E84" s="5">
        <f t="shared" si="28"/>
        <v>0</v>
      </c>
      <c r="F84" s="5">
        <f t="shared" si="29"/>
        <v>0</v>
      </c>
      <c r="G84" s="5"/>
      <c r="H84" s="5"/>
      <c r="I84" s="5"/>
      <c r="J84" s="5"/>
      <c r="K84" s="5"/>
      <c r="L84" s="5"/>
      <c r="M84" s="5">
        <f>SUM(N84:R84)</f>
        <v>0</v>
      </c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>
        <f>X84+W84+V84+U84+T84+F84+D84+C84</f>
        <v>0</v>
      </c>
      <c r="Z84" s="29"/>
      <c r="AB84" s="1"/>
      <c r="AC84" s="33"/>
      <c r="AD84" s="27">
        <f t="shared" si="5"/>
        <v>0</v>
      </c>
    </row>
    <row r="85" spans="1:30" s="49" customFormat="1" ht="39" customHeight="1">
      <c r="A85" s="52" t="s">
        <v>44</v>
      </c>
      <c r="B85" s="75"/>
      <c r="C85" s="14">
        <f>C84-C83</f>
        <v>-2057000</v>
      </c>
      <c r="D85" s="14">
        <f aca="true" t="shared" si="32" ref="D85:AD85">D84-D83</f>
        <v>-460000</v>
      </c>
      <c r="E85" s="14">
        <f t="shared" si="32"/>
        <v>-2517000</v>
      </c>
      <c r="F85" s="14">
        <f t="shared" si="32"/>
        <v>-269300</v>
      </c>
      <c r="G85" s="14">
        <f t="shared" si="32"/>
        <v>-4600</v>
      </c>
      <c r="H85" s="14">
        <f t="shared" si="32"/>
        <v>0</v>
      </c>
      <c r="I85" s="14">
        <f t="shared" si="32"/>
        <v>0</v>
      </c>
      <c r="J85" s="14">
        <f t="shared" si="32"/>
        <v>-1600</v>
      </c>
      <c r="K85" s="14">
        <f t="shared" si="32"/>
        <v>-1650</v>
      </c>
      <c r="L85" s="14">
        <f t="shared" si="32"/>
        <v>0</v>
      </c>
      <c r="M85" s="14">
        <f t="shared" si="32"/>
        <v>-261450</v>
      </c>
      <c r="N85" s="14">
        <f t="shared" si="32"/>
        <v>-234150</v>
      </c>
      <c r="O85" s="14">
        <f t="shared" si="32"/>
        <v>-1300</v>
      </c>
      <c r="P85" s="14">
        <f t="shared" si="32"/>
        <v>-11000</v>
      </c>
      <c r="Q85" s="14">
        <f t="shared" si="32"/>
        <v>-15000</v>
      </c>
      <c r="R85" s="14">
        <f t="shared" si="32"/>
        <v>0</v>
      </c>
      <c r="S85" s="14">
        <f t="shared" si="32"/>
        <v>0</v>
      </c>
      <c r="T85" s="14">
        <f t="shared" si="32"/>
        <v>0</v>
      </c>
      <c r="U85" s="14">
        <f t="shared" si="32"/>
        <v>0</v>
      </c>
      <c r="V85" s="14">
        <f t="shared" si="32"/>
        <v>0</v>
      </c>
      <c r="W85" s="14">
        <f t="shared" si="32"/>
        <v>0</v>
      </c>
      <c r="X85" s="14">
        <f t="shared" si="32"/>
        <v>0</v>
      </c>
      <c r="Y85" s="14">
        <f t="shared" si="32"/>
        <v>-2786300</v>
      </c>
      <c r="Z85" s="14">
        <f t="shared" si="32"/>
        <v>0</v>
      </c>
      <c r="AA85" s="14">
        <f t="shared" si="32"/>
        <v>0</v>
      </c>
      <c r="AB85" s="14">
        <f t="shared" si="32"/>
        <v>0</v>
      </c>
      <c r="AC85" s="14">
        <f t="shared" si="32"/>
        <v>0</v>
      </c>
      <c r="AD85" s="14">
        <f t="shared" si="32"/>
        <v>-2786300</v>
      </c>
    </row>
    <row r="86" spans="1:30" s="28" customFormat="1" ht="22.5" customHeight="1">
      <c r="A86" s="15" t="s">
        <v>72</v>
      </c>
      <c r="B86" s="73">
        <v>110502</v>
      </c>
      <c r="C86" s="5">
        <v>471400</v>
      </c>
      <c r="D86" s="5">
        <v>93600</v>
      </c>
      <c r="E86" s="5"/>
      <c r="F86" s="5">
        <f>G86+H86+I86+J86+K86+L86+M86+S86</f>
        <v>47300</v>
      </c>
      <c r="G86" s="5">
        <v>10500</v>
      </c>
      <c r="H86" s="5"/>
      <c r="I86" s="5"/>
      <c r="J86" s="5">
        <v>15300</v>
      </c>
      <c r="K86" s="5"/>
      <c r="L86" s="5"/>
      <c r="M86" s="5">
        <f>SUM(N86:R86)</f>
        <v>21500</v>
      </c>
      <c r="N86" s="5">
        <v>15000</v>
      </c>
      <c r="O86" s="5">
        <v>1000</v>
      </c>
      <c r="P86" s="5">
        <v>5500</v>
      </c>
      <c r="Q86" s="5"/>
      <c r="R86" s="5"/>
      <c r="S86" s="5"/>
      <c r="T86" s="5"/>
      <c r="U86" s="5"/>
      <c r="V86" s="5"/>
      <c r="W86" s="5"/>
      <c r="X86" s="5"/>
      <c r="Y86" s="5">
        <f>X86+W86+V86+U86+T86+F86+D86+C86</f>
        <v>612300</v>
      </c>
      <c r="Z86" s="29"/>
      <c r="AB86" s="1"/>
      <c r="AC86" s="33"/>
      <c r="AD86" s="27">
        <f>Y86+AC86</f>
        <v>612300</v>
      </c>
    </row>
    <row r="87" spans="1:30" s="28" customFormat="1" ht="37.5" customHeight="1">
      <c r="A87" s="15" t="s">
        <v>73</v>
      </c>
      <c r="B87" s="74"/>
      <c r="C87" s="5">
        <v>400690</v>
      </c>
      <c r="D87" s="5">
        <v>88150</v>
      </c>
      <c r="E87" s="5">
        <f>C87+D87</f>
        <v>488840</v>
      </c>
      <c r="F87" s="5">
        <f>G87+H87+I87+J87+K87+L87+M87+S87</f>
        <v>47300</v>
      </c>
      <c r="G87" s="5">
        <v>10500</v>
      </c>
      <c r="H87" s="5"/>
      <c r="I87" s="5"/>
      <c r="J87" s="5">
        <v>15300</v>
      </c>
      <c r="K87" s="5"/>
      <c r="L87" s="5"/>
      <c r="M87" s="5">
        <f>SUM(N87:R87)</f>
        <v>21500</v>
      </c>
      <c r="N87" s="5">
        <v>15000</v>
      </c>
      <c r="O87" s="5">
        <v>1000</v>
      </c>
      <c r="P87" s="5">
        <v>5500</v>
      </c>
      <c r="Q87" s="5"/>
      <c r="R87" s="5"/>
      <c r="S87" s="5"/>
      <c r="T87" s="5"/>
      <c r="U87" s="5"/>
      <c r="V87" s="5"/>
      <c r="W87" s="5"/>
      <c r="X87" s="5"/>
      <c r="Y87" s="5">
        <f>X87+W87+V87+U87+T87+F87+D87+C87</f>
        <v>536140</v>
      </c>
      <c r="Z87" s="29"/>
      <c r="AB87" s="1"/>
      <c r="AC87" s="33"/>
      <c r="AD87" s="27">
        <f>Y87+AC87</f>
        <v>536140</v>
      </c>
    </row>
    <row r="88" spans="1:30" s="49" customFormat="1" ht="39" customHeight="1">
      <c r="A88" s="52" t="s">
        <v>39</v>
      </c>
      <c r="B88" s="75"/>
      <c r="C88" s="14">
        <f>C87-C86</f>
        <v>-70710</v>
      </c>
      <c r="D88" s="14">
        <f aca="true" t="shared" si="33" ref="D88:AD88">D87-D86</f>
        <v>-5450</v>
      </c>
      <c r="E88" s="14">
        <f t="shared" si="33"/>
        <v>488840</v>
      </c>
      <c r="F88" s="14">
        <f t="shared" si="33"/>
        <v>0</v>
      </c>
      <c r="G88" s="14">
        <f t="shared" si="33"/>
        <v>0</v>
      </c>
      <c r="H88" s="14">
        <f t="shared" si="33"/>
        <v>0</v>
      </c>
      <c r="I88" s="14">
        <f t="shared" si="33"/>
        <v>0</v>
      </c>
      <c r="J88" s="14">
        <f t="shared" si="33"/>
        <v>0</v>
      </c>
      <c r="K88" s="14">
        <f t="shared" si="33"/>
        <v>0</v>
      </c>
      <c r="L88" s="14">
        <f t="shared" si="33"/>
        <v>0</v>
      </c>
      <c r="M88" s="14">
        <f t="shared" si="33"/>
        <v>0</v>
      </c>
      <c r="N88" s="14">
        <f t="shared" si="33"/>
        <v>0</v>
      </c>
      <c r="O88" s="14">
        <f t="shared" si="33"/>
        <v>0</v>
      </c>
      <c r="P88" s="14">
        <f t="shared" si="33"/>
        <v>0</v>
      </c>
      <c r="Q88" s="14">
        <f t="shared" si="33"/>
        <v>0</v>
      </c>
      <c r="R88" s="14">
        <f t="shared" si="33"/>
        <v>0</v>
      </c>
      <c r="S88" s="14">
        <f t="shared" si="33"/>
        <v>0</v>
      </c>
      <c r="T88" s="14">
        <f t="shared" si="33"/>
        <v>0</v>
      </c>
      <c r="U88" s="14">
        <f t="shared" si="33"/>
        <v>0</v>
      </c>
      <c r="V88" s="14">
        <f t="shared" si="33"/>
        <v>0</v>
      </c>
      <c r="W88" s="14">
        <f t="shared" si="33"/>
        <v>0</v>
      </c>
      <c r="X88" s="14">
        <f t="shared" si="33"/>
        <v>0</v>
      </c>
      <c r="Y88" s="14">
        <f t="shared" si="33"/>
        <v>-76160</v>
      </c>
      <c r="Z88" s="14">
        <f t="shared" si="33"/>
        <v>0</v>
      </c>
      <c r="AA88" s="14">
        <f t="shared" si="33"/>
        <v>0</v>
      </c>
      <c r="AB88" s="14">
        <f t="shared" si="33"/>
        <v>0</v>
      </c>
      <c r="AC88" s="14">
        <f t="shared" si="33"/>
        <v>0</v>
      </c>
      <c r="AD88" s="14">
        <f t="shared" si="33"/>
        <v>-76160</v>
      </c>
    </row>
    <row r="89" spans="1:30" s="28" customFormat="1" ht="39.75" customHeight="1">
      <c r="A89" s="15" t="s">
        <v>15</v>
      </c>
      <c r="B89" s="2">
        <v>120000</v>
      </c>
      <c r="C89" s="5">
        <f>C90+C91</f>
        <v>0</v>
      </c>
      <c r="D89" s="5">
        <f aca="true" t="shared" si="34" ref="D89:Y89">D90+D91</f>
        <v>0</v>
      </c>
      <c r="E89" s="5">
        <f t="shared" si="28"/>
        <v>0</v>
      </c>
      <c r="F89" s="5">
        <f t="shared" si="29"/>
        <v>50000</v>
      </c>
      <c r="G89" s="5">
        <f t="shared" si="34"/>
        <v>50000</v>
      </c>
      <c r="H89" s="5">
        <f t="shared" si="34"/>
        <v>0</v>
      </c>
      <c r="I89" s="5">
        <f t="shared" si="34"/>
        <v>0</v>
      </c>
      <c r="J89" s="5">
        <f t="shared" si="34"/>
        <v>0</v>
      </c>
      <c r="K89" s="5">
        <f t="shared" si="34"/>
        <v>0</v>
      </c>
      <c r="L89" s="5">
        <f t="shared" si="34"/>
        <v>0</v>
      </c>
      <c r="M89" s="5">
        <f t="shared" si="34"/>
        <v>0</v>
      </c>
      <c r="N89" s="5">
        <f t="shared" si="34"/>
        <v>0</v>
      </c>
      <c r="O89" s="5">
        <f t="shared" si="34"/>
        <v>0</v>
      </c>
      <c r="P89" s="5">
        <f t="shared" si="34"/>
        <v>0</v>
      </c>
      <c r="Q89" s="5">
        <f t="shared" si="34"/>
        <v>0</v>
      </c>
      <c r="R89" s="5">
        <f t="shared" si="34"/>
        <v>0</v>
      </c>
      <c r="S89" s="5">
        <f t="shared" si="34"/>
        <v>0</v>
      </c>
      <c r="T89" s="5">
        <f t="shared" si="34"/>
        <v>0</v>
      </c>
      <c r="U89" s="5">
        <f t="shared" si="34"/>
        <v>0</v>
      </c>
      <c r="V89" s="5">
        <f t="shared" si="34"/>
        <v>0</v>
      </c>
      <c r="W89" s="5">
        <f t="shared" si="34"/>
        <v>0</v>
      </c>
      <c r="X89" s="5">
        <f t="shared" si="34"/>
        <v>0</v>
      </c>
      <c r="Y89" s="5">
        <f t="shared" si="34"/>
        <v>50000</v>
      </c>
      <c r="Z89" s="37">
        <f>SUM(Z90:Z91)</f>
        <v>0</v>
      </c>
      <c r="AA89" s="38">
        <f>SUM(AA90:AA91)</f>
        <v>0</v>
      </c>
      <c r="AB89" s="1">
        <f>AB90+AB91</f>
        <v>0</v>
      </c>
      <c r="AC89" s="33"/>
      <c r="AD89" s="27">
        <f t="shared" si="5"/>
        <v>50000</v>
      </c>
    </row>
    <row r="90" spans="1:30" s="28" customFormat="1" ht="41.25" customHeight="1">
      <c r="A90" s="15" t="s">
        <v>3</v>
      </c>
      <c r="B90" s="3">
        <v>120201</v>
      </c>
      <c r="C90" s="5"/>
      <c r="D90" s="5"/>
      <c r="E90" s="5">
        <f t="shared" si="28"/>
        <v>0</v>
      </c>
      <c r="F90" s="5">
        <f t="shared" si="29"/>
        <v>0</v>
      </c>
      <c r="G90" s="5"/>
      <c r="H90" s="5"/>
      <c r="I90" s="5"/>
      <c r="J90" s="5"/>
      <c r="K90" s="5"/>
      <c r="L90" s="5"/>
      <c r="M90" s="5">
        <f>SUM(N90:R90)</f>
        <v>0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>
        <f>X90+W90+V90+U90+T90+F90+D90+C90</f>
        <v>0</v>
      </c>
      <c r="Z90" s="29"/>
      <c r="AB90" s="1"/>
      <c r="AC90" s="33"/>
      <c r="AD90" s="27">
        <f t="shared" si="5"/>
        <v>0</v>
      </c>
    </row>
    <row r="91" spans="1:30" s="28" customFormat="1" ht="45.75" customHeight="1">
      <c r="A91" s="15" t="s">
        <v>8</v>
      </c>
      <c r="B91" s="3">
        <v>120300</v>
      </c>
      <c r="C91" s="5"/>
      <c r="D91" s="5"/>
      <c r="E91" s="5">
        <f t="shared" si="28"/>
        <v>0</v>
      </c>
      <c r="F91" s="5">
        <f t="shared" si="29"/>
        <v>50000</v>
      </c>
      <c r="G91" s="5">
        <v>50000</v>
      </c>
      <c r="H91" s="5"/>
      <c r="I91" s="5"/>
      <c r="J91" s="5"/>
      <c r="K91" s="5"/>
      <c r="L91" s="5"/>
      <c r="M91" s="5">
        <f>SUM(N91:R91)</f>
        <v>0</v>
      </c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f>X91+W91+V91+U91+T91+F91+D91+C91</f>
        <v>50000</v>
      </c>
      <c r="Z91" s="29"/>
      <c r="AB91" s="1"/>
      <c r="AC91" s="33"/>
      <c r="AD91" s="27">
        <f t="shared" si="5"/>
        <v>50000</v>
      </c>
    </row>
    <row r="92" spans="1:30" s="49" customFormat="1" ht="39.75" customHeight="1">
      <c r="A92" s="52" t="s">
        <v>24</v>
      </c>
      <c r="B92" s="54">
        <v>130000</v>
      </c>
      <c r="C92" s="14">
        <f>SUM(C93:C95)</f>
        <v>708100</v>
      </c>
      <c r="D92" s="14">
        <f aca="true" t="shared" si="35" ref="D92:AC92">SUM(D93:D95)</f>
        <v>156800</v>
      </c>
      <c r="E92" s="14">
        <f t="shared" si="28"/>
        <v>864900</v>
      </c>
      <c r="F92" s="14">
        <f t="shared" si="29"/>
        <v>175700</v>
      </c>
      <c r="G92" s="14">
        <f t="shared" si="35"/>
        <v>48300</v>
      </c>
      <c r="H92" s="14">
        <f t="shared" si="35"/>
        <v>0</v>
      </c>
      <c r="I92" s="14">
        <f t="shared" si="35"/>
        <v>0</v>
      </c>
      <c r="J92" s="14">
        <f t="shared" si="35"/>
        <v>60000</v>
      </c>
      <c r="K92" s="14">
        <f t="shared" si="35"/>
        <v>7400</v>
      </c>
      <c r="L92" s="14">
        <f t="shared" si="35"/>
        <v>0</v>
      </c>
      <c r="M92" s="14">
        <f t="shared" si="35"/>
        <v>60000</v>
      </c>
      <c r="N92" s="14">
        <f t="shared" si="35"/>
        <v>43000</v>
      </c>
      <c r="O92" s="14">
        <f t="shared" si="35"/>
        <v>4000</v>
      </c>
      <c r="P92" s="14">
        <f t="shared" si="35"/>
        <v>13000</v>
      </c>
      <c r="Q92" s="14">
        <f t="shared" si="35"/>
        <v>0</v>
      </c>
      <c r="R92" s="14">
        <f t="shared" si="35"/>
        <v>0</v>
      </c>
      <c r="S92" s="14">
        <f t="shared" si="35"/>
        <v>0</v>
      </c>
      <c r="T92" s="14">
        <f t="shared" si="35"/>
        <v>0</v>
      </c>
      <c r="U92" s="14">
        <f t="shared" si="35"/>
        <v>0</v>
      </c>
      <c r="V92" s="14">
        <f t="shared" si="35"/>
        <v>0</v>
      </c>
      <c r="W92" s="14">
        <f t="shared" si="35"/>
        <v>0</v>
      </c>
      <c r="X92" s="14">
        <f t="shared" si="35"/>
        <v>0</v>
      </c>
      <c r="Y92" s="14">
        <f t="shared" si="35"/>
        <v>1040600</v>
      </c>
      <c r="Z92" s="14">
        <f t="shared" si="35"/>
        <v>0</v>
      </c>
      <c r="AA92" s="14">
        <f t="shared" si="35"/>
        <v>0</v>
      </c>
      <c r="AB92" s="14">
        <f t="shared" si="35"/>
        <v>0</v>
      </c>
      <c r="AC92" s="14">
        <f t="shared" si="35"/>
        <v>0</v>
      </c>
      <c r="AD92" s="55">
        <f t="shared" si="5"/>
        <v>1040600</v>
      </c>
    </row>
    <row r="93" spans="1:30" s="28" customFormat="1" ht="67.5" customHeight="1">
      <c r="A93" s="15" t="s">
        <v>5</v>
      </c>
      <c r="B93" s="3">
        <v>130102</v>
      </c>
      <c r="C93" s="5"/>
      <c r="D93" s="5"/>
      <c r="E93" s="5">
        <f t="shared" si="28"/>
        <v>0</v>
      </c>
      <c r="F93" s="5">
        <f t="shared" si="29"/>
        <v>25700</v>
      </c>
      <c r="G93" s="5">
        <v>18300</v>
      </c>
      <c r="H93" s="5"/>
      <c r="I93" s="5"/>
      <c r="J93" s="5"/>
      <c r="K93" s="5">
        <v>7400</v>
      </c>
      <c r="L93" s="5"/>
      <c r="M93" s="5">
        <f>SUM(N93:R93)</f>
        <v>0</v>
      </c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>
        <f>X93+W93+V93+U93+T93+F93+D93+C93</f>
        <v>25700</v>
      </c>
      <c r="Z93" s="29"/>
      <c r="AB93" s="10"/>
      <c r="AC93" s="33"/>
      <c r="AD93" s="27">
        <f t="shared" si="5"/>
        <v>25700</v>
      </c>
    </row>
    <row r="94" spans="1:30" s="28" customFormat="1" ht="48" customHeight="1">
      <c r="A94" s="15" t="s">
        <v>4</v>
      </c>
      <c r="B94" s="3">
        <v>130203</v>
      </c>
      <c r="C94" s="5">
        <v>580700</v>
      </c>
      <c r="D94" s="5">
        <v>128800</v>
      </c>
      <c r="E94" s="5">
        <f t="shared" si="28"/>
        <v>709500</v>
      </c>
      <c r="F94" s="5">
        <f t="shared" si="29"/>
        <v>110000</v>
      </c>
      <c r="G94" s="5">
        <v>20000</v>
      </c>
      <c r="H94" s="5"/>
      <c r="I94" s="5"/>
      <c r="J94" s="5">
        <v>50000</v>
      </c>
      <c r="K94" s="5"/>
      <c r="L94" s="5"/>
      <c r="M94" s="5">
        <f>SUM(N94:R94)</f>
        <v>40000</v>
      </c>
      <c r="N94" s="5">
        <v>30000</v>
      </c>
      <c r="O94" s="5">
        <v>3000</v>
      </c>
      <c r="P94" s="5">
        <v>7000</v>
      </c>
      <c r="Q94" s="5"/>
      <c r="R94" s="5"/>
      <c r="S94" s="5"/>
      <c r="T94" s="5"/>
      <c r="U94" s="5"/>
      <c r="V94" s="5"/>
      <c r="W94" s="5"/>
      <c r="X94" s="5"/>
      <c r="Y94" s="5">
        <f>X94+W94+V94+U94+T94+F94+D94+C94</f>
        <v>819500</v>
      </c>
      <c r="Z94" s="29"/>
      <c r="AB94" s="10"/>
      <c r="AC94" s="33"/>
      <c r="AD94" s="27">
        <f t="shared" si="5"/>
        <v>819500</v>
      </c>
    </row>
    <row r="95" spans="1:30" s="28" customFormat="1" ht="57" customHeight="1">
      <c r="A95" s="15" t="s">
        <v>2</v>
      </c>
      <c r="B95" s="3">
        <v>130204</v>
      </c>
      <c r="C95" s="5">
        <v>127400</v>
      </c>
      <c r="D95" s="5">
        <v>28000</v>
      </c>
      <c r="E95" s="5">
        <f t="shared" si="28"/>
        <v>155400</v>
      </c>
      <c r="F95" s="5">
        <f t="shared" si="29"/>
        <v>40000</v>
      </c>
      <c r="G95" s="5">
        <v>10000</v>
      </c>
      <c r="H95" s="5"/>
      <c r="I95" s="5"/>
      <c r="J95" s="5">
        <v>10000</v>
      </c>
      <c r="K95" s="5"/>
      <c r="L95" s="5"/>
      <c r="M95" s="5">
        <f>SUM(N95:R95)</f>
        <v>20000</v>
      </c>
      <c r="N95" s="5">
        <v>13000</v>
      </c>
      <c r="O95" s="5">
        <v>1000</v>
      </c>
      <c r="P95" s="5">
        <v>6000</v>
      </c>
      <c r="Q95" s="5"/>
      <c r="R95" s="5"/>
      <c r="S95" s="5"/>
      <c r="T95" s="5"/>
      <c r="U95" s="5"/>
      <c r="V95" s="5"/>
      <c r="W95" s="5"/>
      <c r="X95" s="5"/>
      <c r="Y95" s="5">
        <f>X95+W95+V95+U95+T95+F95+D95+C95</f>
        <v>195400</v>
      </c>
      <c r="Z95" s="29"/>
      <c r="AB95" s="10"/>
      <c r="AC95" s="33"/>
      <c r="AD95" s="27">
        <f t="shared" si="5"/>
        <v>195400</v>
      </c>
    </row>
    <row r="96" spans="1:30" s="28" customFormat="1" ht="76.5" customHeight="1">
      <c r="A96" s="15" t="s">
        <v>33</v>
      </c>
      <c r="B96" s="3">
        <v>180404</v>
      </c>
      <c r="C96" s="5"/>
      <c r="D96" s="5"/>
      <c r="E96" s="5">
        <f t="shared" si="28"/>
        <v>0</v>
      </c>
      <c r="F96" s="5">
        <f t="shared" si="29"/>
        <v>0</v>
      </c>
      <c r="G96" s="5"/>
      <c r="H96" s="5"/>
      <c r="I96" s="5"/>
      <c r="J96" s="5"/>
      <c r="K96" s="5"/>
      <c r="L96" s="5"/>
      <c r="M96" s="5">
        <f>SUM(N96:R96)</f>
        <v>0</v>
      </c>
      <c r="N96" s="5"/>
      <c r="O96" s="5"/>
      <c r="P96" s="5"/>
      <c r="Q96" s="5"/>
      <c r="R96" s="5"/>
      <c r="S96" s="5"/>
      <c r="T96" s="5">
        <v>50000</v>
      </c>
      <c r="U96" s="5"/>
      <c r="V96" s="5"/>
      <c r="W96" s="5"/>
      <c r="X96" s="5"/>
      <c r="Y96" s="5">
        <f>X96+W96+V96+U96+T96+F96+D96+C96</f>
        <v>50000</v>
      </c>
      <c r="Z96" s="29"/>
      <c r="AB96" s="10"/>
      <c r="AC96" s="33"/>
      <c r="AD96" s="27">
        <f t="shared" si="5"/>
        <v>50000</v>
      </c>
    </row>
    <row r="97" spans="1:30" s="28" customFormat="1" ht="51" customHeight="1">
      <c r="A97" s="15" t="s">
        <v>25</v>
      </c>
      <c r="B97" s="3">
        <v>210105</v>
      </c>
      <c r="C97" s="5"/>
      <c r="D97" s="5"/>
      <c r="E97" s="5">
        <f t="shared" si="28"/>
        <v>0</v>
      </c>
      <c r="F97" s="5">
        <f t="shared" si="29"/>
        <v>150000</v>
      </c>
      <c r="G97" s="5">
        <v>150000</v>
      </c>
      <c r="H97" s="5"/>
      <c r="I97" s="5"/>
      <c r="J97" s="5"/>
      <c r="K97" s="5"/>
      <c r="L97" s="5"/>
      <c r="M97" s="5">
        <f>SUM(N97:R97)</f>
        <v>0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>
        <f>X97+W97+V97+U97+T97+F97+D97+C97</f>
        <v>150000</v>
      </c>
      <c r="Z97" s="29"/>
      <c r="AB97" s="10"/>
      <c r="AC97" s="33"/>
      <c r="AD97" s="27">
        <f t="shared" si="5"/>
        <v>150000</v>
      </c>
    </row>
    <row r="98" spans="1:30" s="28" customFormat="1" ht="50.25" customHeight="1">
      <c r="A98" s="15" t="s">
        <v>16</v>
      </c>
      <c r="B98" s="3">
        <v>250000</v>
      </c>
      <c r="C98" s="5">
        <f>SUM(C99:C103)</f>
        <v>81970</v>
      </c>
      <c r="D98" s="5">
        <f aca="true" t="shared" si="36" ref="D98:AC98">SUM(D99:D103)</f>
        <v>18030</v>
      </c>
      <c r="E98" s="5">
        <f t="shared" si="28"/>
        <v>100000</v>
      </c>
      <c r="F98" s="5">
        <f t="shared" si="29"/>
        <v>130400</v>
      </c>
      <c r="G98" s="5">
        <f t="shared" si="36"/>
        <v>17400</v>
      </c>
      <c r="H98" s="5">
        <f t="shared" si="36"/>
        <v>0</v>
      </c>
      <c r="I98" s="5">
        <f t="shared" si="36"/>
        <v>0</v>
      </c>
      <c r="J98" s="5">
        <f t="shared" si="36"/>
        <v>60000</v>
      </c>
      <c r="K98" s="5">
        <f t="shared" si="36"/>
        <v>40000</v>
      </c>
      <c r="L98" s="5">
        <f t="shared" si="36"/>
        <v>0</v>
      </c>
      <c r="M98" s="5">
        <f t="shared" si="36"/>
        <v>13000</v>
      </c>
      <c r="N98" s="5">
        <f t="shared" si="36"/>
        <v>10000</v>
      </c>
      <c r="O98" s="5">
        <f t="shared" si="36"/>
        <v>1000</v>
      </c>
      <c r="P98" s="5">
        <f t="shared" si="36"/>
        <v>2000</v>
      </c>
      <c r="Q98" s="5">
        <f t="shared" si="36"/>
        <v>0</v>
      </c>
      <c r="R98" s="5">
        <f t="shared" si="36"/>
        <v>0</v>
      </c>
      <c r="S98" s="5">
        <f t="shared" si="36"/>
        <v>0</v>
      </c>
      <c r="T98" s="5">
        <f t="shared" si="36"/>
        <v>0</v>
      </c>
      <c r="U98" s="5">
        <f t="shared" si="36"/>
        <v>26600</v>
      </c>
      <c r="V98" s="5">
        <f t="shared" si="36"/>
        <v>0</v>
      </c>
      <c r="W98" s="5">
        <f t="shared" si="36"/>
        <v>0</v>
      </c>
      <c r="X98" s="5">
        <f t="shared" si="36"/>
        <v>50000</v>
      </c>
      <c r="Y98" s="5">
        <f t="shared" si="36"/>
        <v>307000</v>
      </c>
      <c r="Z98" s="5" t="e">
        <f t="shared" si="36"/>
        <v>#REF!</v>
      </c>
      <c r="AA98" s="5">
        <f t="shared" si="36"/>
        <v>0</v>
      </c>
      <c r="AB98" s="5">
        <f t="shared" si="36"/>
        <v>0</v>
      </c>
      <c r="AC98" s="5">
        <f t="shared" si="36"/>
        <v>0</v>
      </c>
      <c r="AD98" s="27">
        <f t="shared" si="5"/>
        <v>307000</v>
      </c>
    </row>
    <row r="99" spans="1:30" s="28" customFormat="1" ht="47.25" customHeight="1">
      <c r="A99" s="15" t="s">
        <v>9</v>
      </c>
      <c r="B99" s="3">
        <v>250102</v>
      </c>
      <c r="C99" s="5"/>
      <c r="D99" s="5"/>
      <c r="E99" s="5">
        <f t="shared" si="28"/>
        <v>0</v>
      </c>
      <c r="F99" s="5">
        <f t="shared" si="29"/>
        <v>0</v>
      </c>
      <c r="G99" s="5"/>
      <c r="H99" s="5"/>
      <c r="I99" s="5"/>
      <c r="J99" s="5"/>
      <c r="K99" s="5"/>
      <c r="L99" s="5"/>
      <c r="M99" s="5">
        <f aca="true" t="shared" si="37" ref="M99:M106">SUM(N99:R99)</f>
        <v>0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>
        <v>50000</v>
      </c>
      <c r="Y99" s="5">
        <f aca="true" t="shared" si="38" ref="Y99:Y106">X99+W99+V99+U99+T99+F99+D99+C99</f>
        <v>50000</v>
      </c>
      <c r="Z99" s="29" t="e">
        <f>#REF!</f>
        <v>#REF!</v>
      </c>
      <c r="AB99" s="10"/>
      <c r="AC99" s="33"/>
      <c r="AD99" s="27">
        <f t="shared" si="5"/>
        <v>50000</v>
      </c>
    </row>
    <row r="100" spans="1:30" s="28" customFormat="1" ht="54" customHeight="1">
      <c r="A100" s="15" t="s">
        <v>18</v>
      </c>
      <c r="B100" s="3">
        <v>250404</v>
      </c>
      <c r="C100" s="5"/>
      <c r="D100" s="5"/>
      <c r="E100" s="5">
        <f t="shared" si="28"/>
        <v>0</v>
      </c>
      <c r="F100" s="5">
        <f t="shared" si="29"/>
        <v>15400</v>
      </c>
      <c r="G100" s="5">
        <v>15400</v>
      </c>
      <c r="H100" s="5"/>
      <c r="I100" s="5"/>
      <c r="J100" s="5"/>
      <c r="K100" s="5"/>
      <c r="L100" s="5"/>
      <c r="M100" s="5">
        <f t="shared" si="37"/>
        <v>0</v>
      </c>
      <c r="N100" s="5"/>
      <c r="O100" s="5"/>
      <c r="P100" s="5"/>
      <c r="Q100" s="5"/>
      <c r="R100" s="5"/>
      <c r="S100" s="5"/>
      <c r="T100" s="5"/>
      <c r="U100" s="5">
        <v>26600</v>
      </c>
      <c r="V100" s="5"/>
      <c r="W100" s="5"/>
      <c r="X100" s="5"/>
      <c r="Y100" s="5">
        <f t="shared" si="38"/>
        <v>42000</v>
      </c>
      <c r="Z100" s="29" t="e">
        <f>#REF!</f>
        <v>#REF!</v>
      </c>
      <c r="AB100" s="1"/>
      <c r="AC100" s="33"/>
      <c r="AD100" s="27">
        <f t="shared" si="5"/>
        <v>42000</v>
      </c>
    </row>
    <row r="101" spans="1:30" s="28" customFormat="1" ht="33.75" customHeight="1">
      <c r="A101" s="15" t="s">
        <v>19</v>
      </c>
      <c r="B101" s="3">
        <v>250404</v>
      </c>
      <c r="C101" s="5">
        <v>81970</v>
      </c>
      <c r="D101" s="5">
        <v>18030</v>
      </c>
      <c r="E101" s="5">
        <f t="shared" si="28"/>
        <v>100000</v>
      </c>
      <c r="F101" s="5">
        <f t="shared" si="29"/>
        <v>15000</v>
      </c>
      <c r="G101" s="5">
        <v>2000</v>
      </c>
      <c r="H101" s="5"/>
      <c r="I101" s="5"/>
      <c r="J101" s="5"/>
      <c r="K101" s="5"/>
      <c r="L101" s="5"/>
      <c r="M101" s="5">
        <f t="shared" si="37"/>
        <v>13000</v>
      </c>
      <c r="N101" s="5">
        <v>10000</v>
      </c>
      <c r="O101" s="5">
        <v>1000</v>
      </c>
      <c r="P101" s="5">
        <v>2000</v>
      </c>
      <c r="Q101" s="5"/>
      <c r="R101" s="5"/>
      <c r="S101" s="5"/>
      <c r="T101" s="5"/>
      <c r="U101" s="5"/>
      <c r="V101" s="5"/>
      <c r="W101" s="5"/>
      <c r="X101" s="5"/>
      <c r="Y101" s="5">
        <f t="shared" si="38"/>
        <v>115000</v>
      </c>
      <c r="Z101" s="29"/>
      <c r="AB101" s="6"/>
      <c r="AC101" s="33"/>
      <c r="AD101" s="27">
        <f t="shared" si="5"/>
        <v>115000</v>
      </c>
    </row>
    <row r="102" spans="1:30" s="28" customFormat="1" ht="33.75" customHeight="1">
      <c r="A102" s="15" t="s">
        <v>36</v>
      </c>
      <c r="B102" s="3">
        <v>250404</v>
      </c>
      <c r="C102" s="5"/>
      <c r="D102" s="5"/>
      <c r="E102" s="5">
        <f t="shared" si="28"/>
        <v>0</v>
      </c>
      <c r="F102" s="5">
        <f t="shared" si="29"/>
        <v>60000</v>
      </c>
      <c r="G102" s="5"/>
      <c r="H102" s="5"/>
      <c r="I102" s="5"/>
      <c r="J102" s="5">
        <v>60000</v>
      </c>
      <c r="K102" s="5"/>
      <c r="L102" s="5"/>
      <c r="M102" s="5">
        <f t="shared" si="37"/>
        <v>0</v>
      </c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f t="shared" si="38"/>
        <v>60000</v>
      </c>
      <c r="Z102" s="29"/>
      <c r="AB102" s="12"/>
      <c r="AC102" s="33"/>
      <c r="AD102" s="27">
        <f t="shared" si="5"/>
        <v>60000</v>
      </c>
    </row>
    <row r="103" spans="1:30" s="28" customFormat="1" ht="27.75" customHeight="1">
      <c r="A103" s="15" t="s">
        <v>20</v>
      </c>
      <c r="B103" s="3">
        <v>250404</v>
      </c>
      <c r="C103" s="5"/>
      <c r="D103" s="5"/>
      <c r="E103" s="5">
        <f t="shared" si="28"/>
        <v>0</v>
      </c>
      <c r="F103" s="5">
        <f t="shared" si="29"/>
        <v>40000</v>
      </c>
      <c r="G103" s="5"/>
      <c r="H103" s="5"/>
      <c r="I103" s="5"/>
      <c r="J103" s="5"/>
      <c r="K103" s="5">
        <v>40000</v>
      </c>
      <c r="L103" s="5"/>
      <c r="M103" s="5">
        <f t="shared" si="37"/>
        <v>0</v>
      </c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>
        <f t="shared" si="38"/>
        <v>40000</v>
      </c>
      <c r="Z103" s="29" t="e">
        <f>#REF!</f>
        <v>#REF!</v>
      </c>
      <c r="AB103" s="1"/>
      <c r="AC103" s="33"/>
      <c r="AD103" s="27">
        <f t="shared" si="5"/>
        <v>40000</v>
      </c>
    </row>
    <row r="104" spans="1:30" s="28" customFormat="1" ht="28.5" customHeight="1">
      <c r="A104" s="15" t="s">
        <v>17</v>
      </c>
      <c r="B104" s="3"/>
      <c r="C104" s="5">
        <f>SUM(C105:C106)</f>
        <v>0</v>
      </c>
      <c r="D104" s="5">
        <f aca="true" t="shared" si="39" ref="D104:X104">SUM(D105:D106)</f>
        <v>0</v>
      </c>
      <c r="E104" s="5">
        <f t="shared" si="28"/>
        <v>0</v>
      </c>
      <c r="F104" s="5">
        <f t="shared" si="29"/>
        <v>0</v>
      </c>
      <c r="G104" s="5">
        <f t="shared" si="39"/>
        <v>0</v>
      </c>
      <c r="H104" s="5">
        <f t="shared" si="39"/>
        <v>0</v>
      </c>
      <c r="I104" s="5">
        <f t="shared" si="39"/>
        <v>0</v>
      </c>
      <c r="J104" s="5">
        <f t="shared" si="39"/>
        <v>0</v>
      </c>
      <c r="K104" s="5">
        <f t="shared" si="39"/>
        <v>0</v>
      </c>
      <c r="L104" s="5">
        <f t="shared" si="39"/>
        <v>0</v>
      </c>
      <c r="M104" s="5">
        <f t="shared" si="37"/>
        <v>0</v>
      </c>
      <c r="N104" s="5">
        <f t="shared" si="39"/>
        <v>0</v>
      </c>
      <c r="O104" s="5">
        <f t="shared" si="39"/>
        <v>0</v>
      </c>
      <c r="P104" s="5">
        <f t="shared" si="39"/>
        <v>0</v>
      </c>
      <c r="Q104" s="5">
        <f t="shared" si="39"/>
        <v>0</v>
      </c>
      <c r="R104" s="5">
        <f t="shared" si="39"/>
        <v>0</v>
      </c>
      <c r="S104" s="5">
        <f t="shared" si="39"/>
        <v>0</v>
      </c>
      <c r="T104" s="5">
        <f t="shared" si="39"/>
        <v>0</v>
      </c>
      <c r="U104" s="5">
        <f t="shared" si="39"/>
        <v>0</v>
      </c>
      <c r="V104" s="5">
        <f t="shared" si="39"/>
        <v>0</v>
      </c>
      <c r="W104" s="5">
        <f t="shared" si="39"/>
        <v>120000</v>
      </c>
      <c r="X104" s="5">
        <f t="shared" si="39"/>
        <v>0</v>
      </c>
      <c r="Y104" s="5">
        <f t="shared" si="38"/>
        <v>120000</v>
      </c>
      <c r="Z104" s="5" t="e">
        <f>Y104+X104+W104+V104+U104+G104+#REF!+D104</f>
        <v>#REF!</v>
      </c>
      <c r="AA104" s="5" t="e">
        <f>Z104+Y104+X104+W104+V104+H104+F104+#REF!</f>
        <v>#REF!</v>
      </c>
      <c r="AB104" s="5">
        <f>SUM(AB105:AB107)</f>
        <v>0</v>
      </c>
      <c r="AC104" s="5">
        <f>SUM(AC105:AC107)</f>
        <v>0</v>
      </c>
      <c r="AD104" s="27">
        <f t="shared" si="5"/>
        <v>120000</v>
      </c>
    </row>
    <row r="105" spans="1:30" s="28" customFormat="1" ht="58.5" customHeight="1">
      <c r="A105" s="15" t="s">
        <v>30</v>
      </c>
      <c r="B105" s="3">
        <v>250903</v>
      </c>
      <c r="C105" s="5"/>
      <c r="D105" s="5"/>
      <c r="E105" s="5">
        <f t="shared" si="28"/>
        <v>0</v>
      </c>
      <c r="F105" s="5">
        <f t="shared" si="29"/>
        <v>0</v>
      </c>
      <c r="G105" s="5"/>
      <c r="H105" s="5"/>
      <c r="I105" s="5"/>
      <c r="J105" s="5"/>
      <c r="K105" s="5"/>
      <c r="L105" s="5"/>
      <c r="M105" s="5">
        <f t="shared" si="37"/>
        <v>0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>
        <f t="shared" si="38"/>
        <v>0</v>
      </c>
      <c r="Z105" s="29"/>
      <c r="AB105" s="10"/>
      <c r="AC105" s="33"/>
      <c r="AD105" s="27">
        <f t="shared" si="5"/>
        <v>0</v>
      </c>
    </row>
    <row r="106" spans="1:30" s="28" customFormat="1" ht="77.25" customHeight="1">
      <c r="A106" s="15" t="s">
        <v>6</v>
      </c>
      <c r="B106" s="3">
        <v>250911</v>
      </c>
      <c r="C106" s="5"/>
      <c r="D106" s="5"/>
      <c r="E106" s="5">
        <f t="shared" si="28"/>
        <v>0</v>
      </c>
      <c r="F106" s="5">
        <f t="shared" si="29"/>
        <v>0</v>
      </c>
      <c r="G106" s="5"/>
      <c r="H106" s="5"/>
      <c r="I106" s="5"/>
      <c r="J106" s="5"/>
      <c r="K106" s="5"/>
      <c r="L106" s="5"/>
      <c r="M106" s="5">
        <f t="shared" si="37"/>
        <v>0</v>
      </c>
      <c r="N106" s="5"/>
      <c r="O106" s="5"/>
      <c r="P106" s="5"/>
      <c r="Q106" s="5"/>
      <c r="R106" s="5"/>
      <c r="S106" s="5"/>
      <c r="T106" s="5"/>
      <c r="U106" s="5"/>
      <c r="V106" s="5"/>
      <c r="W106" s="5">
        <v>120000</v>
      </c>
      <c r="X106" s="5"/>
      <c r="Y106" s="5">
        <f t="shared" si="38"/>
        <v>120000</v>
      </c>
      <c r="Z106" s="29" t="e">
        <f>#REF!</f>
        <v>#REF!</v>
      </c>
      <c r="AB106" s="10"/>
      <c r="AC106" s="33"/>
      <c r="AD106" s="27">
        <f t="shared" si="5"/>
        <v>120000</v>
      </c>
    </row>
    <row r="107" spans="1:30" s="28" customFormat="1" ht="78.75" customHeight="1">
      <c r="A107" s="45" t="s">
        <v>80</v>
      </c>
      <c r="B107" s="73">
        <v>250315</v>
      </c>
      <c r="C107" s="5">
        <f>C109-C108</f>
        <v>0</v>
      </c>
      <c r="D107" s="5">
        <f aca="true" t="shared" si="40" ref="D107:AD107">D109-D108</f>
        <v>0</v>
      </c>
      <c r="E107" s="5">
        <f>E109-E108</f>
        <v>0</v>
      </c>
      <c r="F107" s="5">
        <f t="shared" si="40"/>
        <v>0</v>
      </c>
      <c r="G107" s="5">
        <f t="shared" si="40"/>
        <v>0</v>
      </c>
      <c r="H107" s="5">
        <f t="shared" si="40"/>
        <v>0</v>
      </c>
      <c r="I107" s="5">
        <f t="shared" si="40"/>
        <v>0</v>
      </c>
      <c r="J107" s="5">
        <f t="shared" si="40"/>
        <v>0</v>
      </c>
      <c r="K107" s="5">
        <f t="shared" si="40"/>
        <v>0</v>
      </c>
      <c r="L107" s="5">
        <f t="shared" si="40"/>
        <v>0</v>
      </c>
      <c r="M107" s="5">
        <f t="shared" si="40"/>
        <v>0</v>
      </c>
      <c r="N107" s="5">
        <f t="shared" si="40"/>
        <v>0</v>
      </c>
      <c r="O107" s="5">
        <f t="shared" si="40"/>
        <v>0</v>
      </c>
      <c r="P107" s="5">
        <f t="shared" si="40"/>
        <v>0</v>
      </c>
      <c r="Q107" s="5">
        <f t="shared" si="40"/>
        <v>0</v>
      </c>
      <c r="R107" s="5">
        <f t="shared" si="40"/>
        <v>0</v>
      </c>
      <c r="S107" s="5">
        <f t="shared" si="40"/>
        <v>0</v>
      </c>
      <c r="T107" s="5">
        <f t="shared" si="40"/>
        <v>-7481182</v>
      </c>
      <c r="U107" s="5">
        <f t="shared" si="40"/>
        <v>0</v>
      </c>
      <c r="V107" s="5">
        <f t="shared" si="40"/>
        <v>0</v>
      </c>
      <c r="W107" s="5">
        <f t="shared" si="40"/>
        <v>0</v>
      </c>
      <c r="X107" s="5">
        <f t="shared" si="40"/>
        <v>0</v>
      </c>
      <c r="Y107" s="5">
        <f t="shared" si="40"/>
        <v>-7481182</v>
      </c>
      <c r="Z107" s="5">
        <f t="shared" si="40"/>
        <v>0</v>
      </c>
      <c r="AA107" s="5">
        <f t="shared" si="40"/>
        <v>0</v>
      </c>
      <c r="AB107" s="5">
        <f t="shared" si="40"/>
        <v>0</v>
      </c>
      <c r="AC107" s="5">
        <f t="shared" si="40"/>
        <v>0</v>
      </c>
      <c r="AD107" s="5">
        <f t="shared" si="40"/>
        <v>-7481182</v>
      </c>
    </row>
    <row r="108" spans="1:30" s="28" customFormat="1" ht="68.25" customHeight="1">
      <c r="A108" s="45" t="s">
        <v>81</v>
      </c>
      <c r="B108" s="74"/>
      <c r="C108" s="5"/>
      <c r="D108" s="5"/>
      <c r="E108" s="5">
        <f>C108+D108</f>
        <v>0</v>
      </c>
      <c r="F108" s="5">
        <f>G108+H108+I108+J108+K108+L108+M108+S108</f>
        <v>0</v>
      </c>
      <c r="G108" s="5"/>
      <c r="H108" s="5"/>
      <c r="I108" s="5"/>
      <c r="J108" s="5"/>
      <c r="K108" s="5"/>
      <c r="L108" s="5"/>
      <c r="M108" s="5">
        <f>SUM(N108:R108)</f>
        <v>0</v>
      </c>
      <c r="N108" s="5"/>
      <c r="O108" s="5"/>
      <c r="P108" s="5"/>
      <c r="Q108" s="5"/>
      <c r="R108" s="5"/>
      <c r="S108" s="5"/>
      <c r="T108" s="18">
        <v>17902400</v>
      </c>
      <c r="U108" s="5"/>
      <c r="V108" s="5"/>
      <c r="W108" s="5"/>
      <c r="X108" s="5"/>
      <c r="Y108" s="5">
        <f>X108+W108+V108+U108+T108+F108+D108+C108</f>
        <v>17902400</v>
      </c>
      <c r="Z108" s="39"/>
      <c r="AB108" s="10"/>
      <c r="AC108" s="33"/>
      <c r="AD108" s="27">
        <f>Y108+AC108</f>
        <v>17902400</v>
      </c>
    </row>
    <row r="109" spans="1:30" s="28" customFormat="1" ht="69.75" customHeight="1">
      <c r="A109" s="45" t="s">
        <v>82</v>
      </c>
      <c r="B109" s="75"/>
      <c r="C109" s="5"/>
      <c r="D109" s="5"/>
      <c r="E109" s="5">
        <f>C109+D109</f>
        <v>0</v>
      </c>
      <c r="F109" s="5">
        <f>G109+H109+I109+J109+K109+L109+M109+S109</f>
        <v>0</v>
      </c>
      <c r="G109" s="5"/>
      <c r="H109" s="5"/>
      <c r="I109" s="5"/>
      <c r="J109" s="5"/>
      <c r="K109" s="5"/>
      <c r="L109" s="5"/>
      <c r="M109" s="5">
        <f>SUM(N109:R109)</f>
        <v>0</v>
      </c>
      <c r="N109" s="5"/>
      <c r="O109" s="5"/>
      <c r="P109" s="5"/>
      <c r="Q109" s="5"/>
      <c r="R109" s="5"/>
      <c r="S109" s="5"/>
      <c r="T109" s="18">
        <v>10421218</v>
      </c>
      <c r="U109" s="5"/>
      <c r="V109" s="5"/>
      <c r="W109" s="5"/>
      <c r="X109" s="5"/>
      <c r="Y109" s="5">
        <f>X109+W109+V109+U109+T109+F109+D109+C109</f>
        <v>10421218</v>
      </c>
      <c r="Z109" s="39"/>
      <c r="AB109" s="10"/>
      <c r="AC109" s="33"/>
      <c r="AD109" s="27">
        <f>Y109+AC109</f>
        <v>10421218</v>
      </c>
    </row>
    <row r="110" spans="1:30" s="68" customFormat="1" ht="53.25" customHeight="1">
      <c r="A110" s="13" t="s">
        <v>85</v>
      </c>
      <c r="B110" s="80"/>
      <c r="C110" s="67">
        <f>C10+C12+C37+C49+C64+C68+C89+C92+C96+C97+C98+C106+C108</f>
        <v>138651522</v>
      </c>
      <c r="D110" s="67">
        <f>D10+D12+D37+D49+D64+D68+D89+D92+D96+D97+D98+D106+D108</f>
        <v>30161230</v>
      </c>
      <c r="E110" s="67">
        <f>E10+E12+E37+E49+E64+E68+E89+E92+E96+E97+E98+E106+E108</f>
        <v>168247752</v>
      </c>
      <c r="F110" s="67">
        <f>F10+F12+F37+F49+F64+F68+F89+F92+F96+F97+F98+F106+F108</f>
        <v>37456348</v>
      </c>
      <c r="G110" s="67">
        <f>G10+G12+G37+G49+G64+G68+G89+G92+G96+G97+G98+G106+G108</f>
        <v>3796185</v>
      </c>
      <c r="H110" s="67">
        <f>H10+H12+H37+H49+H64+H68+H89+H92+H96+H97+H98+H106+H108</f>
        <v>1564900</v>
      </c>
      <c r="I110" s="67">
        <f>I10+I12+I37+I49+I64+I68+I89+I92+I96+I97+I98+I106+I108</f>
        <v>3866400</v>
      </c>
      <c r="J110" s="67">
        <f>J10+J12+J37+J49+J64+J68+J89+J92+J96+J97+J98+J106+J108</f>
        <v>2285435</v>
      </c>
      <c r="K110" s="67">
        <f>K10+K12+K37+K49+K64+K68+K89+K92+K96+K97+K98+K106+K108</f>
        <v>201810</v>
      </c>
      <c r="L110" s="67">
        <f>L10+L12+L37+L49+L64+L68+L89+L92+L96+L97+L98+L106+L108</f>
        <v>0</v>
      </c>
      <c r="M110" s="67">
        <f>M10+M12+M37+M49+M64+M68+M89+M92+M96+M97+M98+M106+M108</f>
        <v>25728318</v>
      </c>
      <c r="N110" s="67">
        <f>N10+N12+N37+N49+N64+N68+N89+N92+N96+N97+N98+N106+N108</f>
        <v>7354080</v>
      </c>
      <c r="O110" s="67">
        <f>O10+O12+O37+O49+O64+O68+O89+O92+O96+O97+O98+O106+O108</f>
        <v>604244</v>
      </c>
      <c r="P110" s="67">
        <f>P10+P12+P37+P49+P64+P68+P89+P92+P96+P97+P98+P106+P108</f>
        <v>4056365</v>
      </c>
      <c r="Q110" s="67">
        <f>Q10+Q12+Q37+Q49+Q64+Q68+Q89+Q92+Q96+Q97+Q98+Q106+Q108</f>
        <v>12634199</v>
      </c>
      <c r="R110" s="67">
        <f>R10+R12+R37+R49+R64+R68+R89+R92+R96+R97+R98+R106+R108</f>
        <v>1079430</v>
      </c>
      <c r="S110" s="67">
        <f>S10+S12+S37+S49+S64+S68+S89+S92+S96+S97+S98+S106+S108</f>
        <v>13300</v>
      </c>
      <c r="T110" s="67">
        <f>T10+T12+T37+T49+T64+T68+T89+T92+T96+T97+T98+T106+T108</f>
        <v>17952400</v>
      </c>
      <c r="U110" s="67">
        <f>U10+U12+U37+U49+U64+U68+U89+U92+U96+U97+U98+U106+U108</f>
        <v>827600</v>
      </c>
      <c r="V110" s="67">
        <f>V10+V12+V37+V49+V64+V68+V89+V92+V96+V97+V98+V106+V108</f>
        <v>53400</v>
      </c>
      <c r="W110" s="67">
        <f>W10+W12+W37+W49+W64+W68+W89+W92+W96+W97+W98+W106+W108</f>
        <v>120000</v>
      </c>
      <c r="X110" s="67">
        <f>X10+X12+X37+X49+X64+X68+X89+X92+X96+X97+X98+X106+X108</f>
        <v>50000</v>
      </c>
      <c r="Y110" s="67">
        <f>Y10+Y12+Y37+Y49+Y64+Y68+Y89+Y92+Y96+Y97+Y98+Y106+Y108</f>
        <v>225272500</v>
      </c>
      <c r="Z110" s="67" t="e">
        <f>Z10+Z12+Z37+Z49+Z64+Z68+Z89+Z92+Z96+Z97+Z98+Z106+Z108</f>
        <v>#REF!</v>
      </c>
      <c r="AA110" s="67">
        <f>AA10+AA12+AA37+AA49+AA64+AA68+AA89+AA92+AA96+AA97+AA98+AA106+AA108</f>
        <v>0</v>
      </c>
      <c r="AB110" s="67">
        <f>AB10+AB12+AB37+AB49+AB64+AB68+AB89+AB92+AB96+AB97+AB98+AB106+AB108</f>
        <v>0</v>
      </c>
      <c r="AC110" s="67">
        <f>AC10+AC12+AC37+AC49+AC64+AC68+AC89+AC92+AC96+AC97+AC98+AC106+AC108</f>
        <v>617000</v>
      </c>
      <c r="AD110" s="67">
        <f>AD10+AD12+AD37+AD49+AD64+AD68+AD89+AD92+AD96+AD97+AD98+AD106+AD108</f>
        <v>225889500</v>
      </c>
    </row>
    <row r="111" spans="1:31" s="68" customFormat="1" ht="48.75" customHeight="1">
      <c r="A111" s="13" t="s">
        <v>86</v>
      </c>
      <c r="B111" s="81"/>
      <c r="C111" s="67">
        <f>C10+C13+C38+C50+C64+C69+C89+C92+C96+C97+C98+C106+C109</f>
        <v>85213665</v>
      </c>
      <c r="D111" s="67">
        <f>D10+D13+D38+D50+D64+D69+D89+D92+D96+D97+D98+D106+D109</f>
        <v>18744486</v>
      </c>
      <c r="E111" s="67">
        <f>E10+E13+E38+E50+E64+E69+E89+E92+E96+E97+E98+E106+E109</f>
        <v>103958151</v>
      </c>
      <c r="F111" s="67">
        <f>F10+F13+F38+F50+F64+F69+F89+F92+F96+F97+F98+F106+F109</f>
        <v>27478581</v>
      </c>
      <c r="G111" s="67">
        <f>G10+G13+G38+G50+G64+G69+G89+G92+G96+G97+G98+G106+G109</f>
        <v>3074799</v>
      </c>
      <c r="H111" s="67">
        <f>H10+H13+H38+H50+H64+H69+H89+H92+H96+H97+H98+H106+H109</f>
        <v>1024753</v>
      </c>
      <c r="I111" s="67">
        <f>I10+I13+I38+I50+I64+I69+I89+I92+I96+I97+I98+I106+I109</f>
        <v>2654471</v>
      </c>
      <c r="J111" s="67">
        <f>J10+J13+J38+J50+J64+J69+J89+J92+J96+J97+J98+J106+J109</f>
        <v>1816986</v>
      </c>
      <c r="K111" s="67">
        <f>K10+K13+K38+K50+K64+K69+K89+K92+K96+K97+K98+K106+K109</f>
        <v>159605</v>
      </c>
      <c r="L111" s="67">
        <f>L10+L13+L38+L50+L64+L69+L89+L92+L96+L97+L98+L106+L109</f>
        <v>0</v>
      </c>
      <c r="M111" s="67">
        <f>M10+M13+M38+M50+M64+M69+M89+M92+M96+M97+M98+M106+M109</f>
        <v>18735993</v>
      </c>
      <c r="N111" s="67">
        <f>N10+N13+N38+N50+N64+N69+N89+N92+N96+N97+N98+N106+N109</f>
        <v>4061109</v>
      </c>
      <c r="O111" s="67">
        <f>O10+O13+O38+O50+O64+O69+O89+O92+O96+O97+O98+O106+O109</f>
        <v>447659</v>
      </c>
      <c r="P111" s="67">
        <f>P10+P13+P38+P50+P64+P69+P89+P92+P96+P97+P98+P106+P109</f>
        <v>2789336</v>
      </c>
      <c r="Q111" s="67">
        <f>Q10+Q13+Q38+Q50+Q64+Q69+Q89+Q92+Q96+Q97+Q98+Q106+Q109</f>
        <v>9908969</v>
      </c>
      <c r="R111" s="67">
        <f>R10+R13+R38+R50+R64+R69+R89+R92+R96+R97+R98+R106+R109</f>
        <v>1528920</v>
      </c>
      <c r="S111" s="67">
        <f>S10+S13+S38+S50+S64+S69+S89+S92+S96+S97+S98+S106+S109</f>
        <v>11974</v>
      </c>
      <c r="T111" s="67">
        <f>T10+T13+T38+T50+T64+T69+T89+T92+T96+T97+T98+T106+T109</f>
        <v>10471218</v>
      </c>
      <c r="U111" s="67">
        <f>U10+U13+U38+U50+U64+U69+U89+U92+U96+U97+U98+U106+U109</f>
        <v>781360</v>
      </c>
      <c r="V111" s="67">
        <f>V10+V13+V38+V50+V64+V69+V89+V92+V96+V97+V98+V106+V109</f>
        <v>47490</v>
      </c>
      <c r="W111" s="67">
        <f>W10+W13+W38+W50+W64+W69+W89+W92+W96+W97+W98+W106+W109</f>
        <v>120000</v>
      </c>
      <c r="X111" s="67">
        <f>X10+X13+X38+X50+X64+X69+X89+X92+X96+X97+X98+X106+X109</f>
        <v>50000</v>
      </c>
      <c r="Y111" s="67">
        <f>Y10+Y13+Y38+Y50+Y64+Y69+Y89+Y92+Y96+Y97+Y98+Y106+Y109</f>
        <v>142906800</v>
      </c>
      <c r="Z111" s="67" t="e">
        <f>Z10+Z13+Z38+Z50+Z64+Z69+Z89+Z92+Z96+Z97+Z98+Z106+Z109</f>
        <v>#REF!</v>
      </c>
      <c r="AA111" s="67">
        <f>AA10+AA13+AA38+AA50+AA64+AA69+AA89+AA92+AA96+AA97+AA98+AA106+AA109</f>
        <v>0</v>
      </c>
      <c r="AB111" s="67">
        <f>AB10+AB13+AB38+AB50+AB64+AB69+AB89+AB92+AB96+AB97+AB98+AB106+AB109</f>
        <v>0</v>
      </c>
      <c r="AC111" s="67">
        <f>AC10+AC13+AC38+AC50+AC64+AC69+AC89+AC92+AC96+AC97+AC98+AC106+AC109</f>
        <v>617000</v>
      </c>
      <c r="AD111" s="67">
        <f>AD10+AD13+AD38+AD50+AD64+AD69+AD89+AD92+AD96+AD97+AD98+AD106+AD109</f>
        <v>143523800</v>
      </c>
      <c r="AE111" s="68">
        <v>143523800</v>
      </c>
    </row>
    <row r="112" spans="1:31" s="72" customFormat="1" ht="38.25" customHeight="1">
      <c r="A112" s="69" t="s">
        <v>74</v>
      </c>
      <c r="B112" s="82"/>
      <c r="C112" s="70">
        <f>C111-C110</f>
        <v>-53437857</v>
      </c>
      <c r="D112" s="70">
        <f aca="true" t="shared" si="41" ref="D112:AD112">D111-D110</f>
        <v>-11416744</v>
      </c>
      <c r="E112" s="70">
        <f t="shared" si="41"/>
        <v>-64289601</v>
      </c>
      <c r="F112" s="70">
        <f t="shared" si="41"/>
        <v>-9977767</v>
      </c>
      <c r="G112" s="70">
        <f t="shared" si="41"/>
        <v>-721386</v>
      </c>
      <c r="H112" s="70">
        <f t="shared" si="41"/>
        <v>-540147</v>
      </c>
      <c r="I112" s="70">
        <f t="shared" si="41"/>
        <v>-1211929</v>
      </c>
      <c r="J112" s="70">
        <f t="shared" si="41"/>
        <v>-468449</v>
      </c>
      <c r="K112" s="70">
        <f t="shared" si="41"/>
        <v>-42205</v>
      </c>
      <c r="L112" s="70">
        <f t="shared" si="41"/>
        <v>0</v>
      </c>
      <c r="M112" s="70">
        <f t="shared" si="41"/>
        <v>-6992325</v>
      </c>
      <c r="N112" s="70">
        <f t="shared" si="41"/>
        <v>-3292971</v>
      </c>
      <c r="O112" s="70">
        <f t="shared" si="41"/>
        <v>-156585</v>
      </c>
      <c r="P112" s="70">
        <f t="shared" si="41"/>
        <v>-1267029</v>
      </c>
      <c r="Q112" s="70">
        <f t="shared" si="41"/>
        <v>-2725230</v>
      </c>
      <c r="R112" s="70">
        <f t="shared" si="41"/>
        <v>449490</v>
      </c>
      <c r="S112" s="70">
        <f t="shared" si="41"/>
        <v>-1326</v>
      </c>
      <c r="T112" s="70">
        <f t="shared" si="41"/>
        <v>-7481182</v>
      </c>
      <c r="U112" s="70">
        <f t="shared" si="41"/>
        <v>-46240</v>
      </c>
      <c r="V112" s="70">
        <f t="shared" si="41"/>
        <v>-5910</v>
      </c>
      <c r="W112" s="70">
        <f t="shared" si="41"/>
        <v>0</v>
      </c>
      <c r="X112" s="70">
        <f t="shared" si="41"/>
        <v>0</v>
      </c>
      <c r="Y112" s="70">
        <f t="shared" si="41"/>
        <v>-82365700</v>
      </c>
      <c r="Z112" s="70" t="e">
        <f t="shared" si="41"/>
        <v>#REF!</v>
      </c>
      <c r="AA112" s="70">
        <f t="shared" si="41"/>
        <v>0</v>
      </c>
      <c r="AB112" s="70">
        <f t="shared" si="41"/>
        <v>0</v>
      </c>
      <c r="AC112" s="70">
        <f t="shared" si="41"/>
        <v>0</v>
      </c>
      <c r="AD112" s="70">
        <f t="shared" si="41"/>
        <v>-82365700</v>
      </c>
      <c r="AE112" s="71">
        <f>AD110-AE111</f>
        <v>82365700</v>
      </c>
    </row>
    <row r="113" spans="1:3" ht="23.25">
      <c r="A113" s="40"/>
      <c r="B113" s="41"/>
      <c r="C113" s="22"/>
    </row>
    <row r="114" spans="1:3" ht="23.25">
      <c r="A114" s="40"/>
      <c r="B114" s="41"/>
      <c r="C114" s="22"/>
    </row>
    <row r="115" spans="1:3" ht="23.25">
      <c r="A115" s="40"/>
      <c r="B115" s="41"/>
      <c r="C115" s="22"/>
    </row>
  </sheetData>
  <mergeCells count="30">
    <mergeCell ref="X1:AD1"/>
    <mergeCell ref="X2:AD2"/>
    <mergeCell ref="X3:AD3"/>
    <mergeCell ref="X4:AD4"/>
    <mergeCell ref="X5:AD5"/>
    <mergeCell ref="B107:B109"/>
    <mergeCell ref="B110:B112"/>
    <mergeCell ref="B74:B76"/>
    <mergeCell ref="B77:B79"/>
    <mergeCell ref="B80:B82"/>
    <mergeCell ref="B86:B88"/>
    <mergeCell ref="B83:B85"/>
    <mergeCell ref="AB14:AB16"/>
    <mergeCell ref="A7:AD7"/>
    <mergeCell ref="B70:B72"/>
    <mergeCell ref="B39:B41"/>
    <mergeCell ref="B42:B44"/>
    <mergeCell ref="B45:B47"/>
    <mergeCell ref="B32:B34"/>
    <mergeCell ref="B11:B13"/>
    <mergeCell ref="B36:B38"/>
    <mergeCell ref="B48:B50"/>
    <mergeCell ref="B14:B16"/>
    <mergeCell ref="B58:B60"/>
    <mergeCell ref="B67:B69"/>
    <mergeCell ref="B23:B25"/>
    <mergeCell ref="B26:B28"/>
    <mergeCell ref="B17:B19"/>
    <mergeCell ref="B29:B31"/>
    <mergeCell ref="B20:B22"/>
  </mergeCells>
  <printOptions horizontalCentered="1"/>
  <pageMargins left="0" right="0" top="0.16" bottom="0" header="0.5118110236220472" footer="0.5118110236220472"/>
  <pageSetup horizontalDpi="600" verticalDpi="600" orientation="landscape" paperSize="9" scale="31" r:id="rId1"/>
  <rowBreaks count="2" manualBreakCount="2">
    <brk id="34" max="29" man="1"/>
    <brk id="72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Довольный пользователь Microsoft Office</dc:creator>
  <cp:keywords/>
  <dc:description/>
  <cp:lastModifiedBy>U252106</cp:lastModifiedBy>
  <cp:lastPrinted>2017-01-04T09:38:23Z</cp:lastPrinted>
  <dcterms:created xsi:type="dcterms:W3CDTF">2004-11-24T12:40:55Z</dcterms:created>
  <dcterms:modified xsi:type="dcterms:W3CDTF">2017-01-04T09:39:20Z</dcterms:modified>
  <cp:category/>
  <cp:version/>
  <cp:contentType/>
  <cp:contentStatus/>
</cp:coreProperties>
</file>